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IGI\Docs$\maire.appo\My Documents\2018.a. EELARVE\2018.a. lisaeelarved\"/>
    </mc:Choice>
  </mc:AlternateContent>
  <bookViews>
    <workbookView xWindow="0" yWindow="0" windowWidth="28800" windowHeight="12135"/>
  </bookViews>
  <sheets>
    <sheet name="Tabel" sheetId="1" r:id="rId1"/>
    <sheet name="Selgitused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6" i="1" l="1"/>
  <c r="E125" i="1"/>
  <c r="E87" i="1"/>
  <c r="D110" i="1"/>
  <c r="D109" i="1"/>
  <c r="D18" i="1"/>
  <c r="E46" i="3" l="1"/>
  <c r="E16" i="3" l="1"/>
  <c r="E19" i="3" s="1"/>
  <c r="E10" i="3"/>
  <c r="E122" i="1" l="1"/>
  <c r="E119" i="1"/>
  <c r="E114" i="1"/>
  <c r="E106" i="1"/>
  <c r="E79" i="1"/>
  <c r="E76" i="1"/>
  <c r="E111" i="1" l="1"/>
  <c r="C108" i="1" l="1"/>
  <c r="E129" i="1" l="1"/>
  <c r="E128" i="1"/>
  <c r="E127" i="1"/>
  <c r="E123" i="1"/>
  <c r="E121" i="1"/>
  <c r="E120" i="1"/>
  <c r="E118" i="1"/>
  <c r="E117" i="1"/>
  <c r="E116" i="1"/>
  <c r="D115" i="1"/>
  <c r="C115" i="1"/>
  <c r="E113" i="1"/>
  <c r="E112" i="1"/>
  <c r="E110" i="1"/>
  <c r="E109" i="1"/>
  <c r="D108" i="1"/>
  <c r="E107" i="1"/>
  <c r="E105" i="1"/>
  <c r="E104" i="1"/>
  <c r="E103" i="1"/>
  <c r="E101" i="1"/>
  <c r="E100" i="1"/>
  <c r="E99" i="1"/>
  <c r="E98" i="1"/>
  <c r="E97" i="1"/>
  <c r="E95" i="1"/>
  <c r="D94" i="1"/>
  <c r="C94" i="1"/>
  <c r="E91" i="1"/>
  <c r="D91" i="1"/>
  <c r="C91" i="1"/>
  <c r="E89" i="1"/>
  <c r="E88" i="1"/>
  <c r="E85" i="1"/>
  <c r="D84" i="1"/>
  <c r="C84" i="1"/>
  <c r="E83" i="1"/>
  <c r="E82" i="1"/>
  <c r="E81" i="1"/>
  <c r="E80" i="1"/>
  <c r="E78" i="1"/>
  <c r="D77" i="1"/>
  <c r="C77" i="1"/>
  <c r="E75" i="1"/>
  <c r="E74" i="1"/>
  <c r="E73" i="1"/>
  <c r="E72" i="1"/>
  <c r="E71" i="1"/>
  <c r="E70" i="1"/>
  <c r="E69" i="1"/>
  <c r="D68" i="1"/>
  <c r="C68" i="1"/>
  <c r="E67" i="1"/>
  <c r="E66" i="1"/>
  <c r="E65" i="1"/>
  <c r="D64" i="1"/>
  <c r="C64" i="1"/>
  <c r="E62" i="1"/>
  <c r="E61" i="1"/>
  <c r="E60" i="1"/>
  <c r="E59" i="1"/>
  <c r="E58" i="1"/>
  <c r="E57" i="1"/>
  <c r="D56" i="1"/>
  <c r="C56" i="1"/>
  <c r="E52" i="1"/>
  <c r="E51" i="1"/>
  <c r="E50" i="1"/>
  <c r="D49" i="1"/>
  <c r="C49" i="1"/>
  <c r="E47" i="1"/>
  <c r="E39" i="1"/>
  <c r="E38" i="1"/>
  <c r="E37" i="1"/>
  <c r="E36" i="1"/>
  <c r="D35" i="1"/>
  <c r="C35" i="1"/>
  <c r="E33" i="1"/>
  <c r="E32" i="1"/>
  <c r="E31" i="1"/>
  <c r="C30" i="1"/>
  <c r="E29" i="1"/>
  <c r="E28" i="1"/>
  <c r="E27" i="1"/>
  <c r="D25" i="1"/>
  <c r="C25" i="1"/>
  <c r="E23" i="1"/>
  <c r="E22" i="1"/>
  <c r="E21" i="1"/>
  <c r="D19" i="1"/>
  <c r="C19" i="1"/>
  <c r="E18" i="1"/>
  <c r="E17" i="1"/>
  <c r="E16" i="1"/>
  <c r="D15" i="1"/>
  <c r="C15" i="1"/>
  <c r="E14" i="1"/>
  <c r="E12" i="1"/>
  <c r="E11" i="1"/>
  <c r="E9" i="1"/>
  <c r="E8" i="1"/>
  <c r="D7" i="1"/>
  <c r="C7" i="1"/>
  <c r="E49" i="1" l="1"/>
  <c r="E25" i="1"/>
  <c r="E19" i="1"/>
  <c r="C6" i="1"/>
  <c r="E7" i="1"/>
  <c r="E56" i="1"/>
  <c r="C55" i="1"/>
  <c r="E30" i="1"/>
  <c r="C24" i="1"/>
  <c r="E68" i="1"/>
  <c r="E77" i="1"/>
  <c r="E64" i="1"/>
  <c r="E115" i="1"/>
  <c r="E35" i="1"/>
  <c r="E84" i="1"/>
  <c r="E108" i="1"/>
  <c r="E94" i="1"/>
  <c r="D55" i="1"/>
  <c r="D6" i="1"/>
  <c r="E15" i="1"/>
  <c r="D30" i="1"/>
  <c r="D24" i="1" s="1"/>
  <c r="E24" i="1" l="1"/>
  <c r="C34" i="1"/>
  <c r="C48" i="1" s="1"/>
  <c r="D34" i="1"/>
  <c r="D48" i="1" s="1"/>
  <c r="E6" i="1"/>
  <c r="E55" i="1"/>
  <c r="E34" i="1" l="1"/>
  <c r="E48" i="1" s="1"/>
</calcChain>
</file>

<file path=xl/sharedStrings.xml><?xml version="1.0" encoding="utf-8"?>
<sst xmlns="http://schemas.openxmlformats.org/spreadsheetml/2006/main" count="367" uniqueCount="310">
  <si>
    <t>Lisa 1</t>
  </si>
  <si>
    <t>määrusele nr</t>
  </si>
  <si>
    <t>Lisaeelarve</t>
  </si>
  <si>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</si>
  <si>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</si>
  <si>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</si>
  <si>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</si>
  <si>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</si>
  <si>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</si>
  <si>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</si>
  <si>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3034</t>
  </si>
  <si>
    <t>Loomapidamismaks</t>
  </si>
  <si>
    <t>3044</t>
  </si>
  <si>
    <t>Reklaamimaks</t>
  </si>
  <si>
    <t>3045</t>
  </si>
  <si>
    <t>Teede ja tänavate sulgemise maks</t>
  </si>
  <si>
    <t>3047</t>
  </si>
  <si>
    <t>Parkimistasu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</si>
  <si>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</si>
  <si>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</si>
  <si>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</si>
  <si>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</si>
  <si>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</si>
  <si>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</si>
  <si>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</si>
  <si>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</si>
  <si>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</si>
  <si>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</si>
  <si>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</si>
  <si>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</si>
  <si>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</si>
  <si>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</si>
  <si>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3882</t>
  </si>
  <si>
    <t>Saastetasud ja keskkonnale tekitatud kahju hüvitis</t>
  </si>
  <si>
    <t>3880, 3888</t>
  </si>
  <si>
    <t>PÕHITEGEVUSE KULUD KOKKU</t>
  </si>
  <si>
    <t>Antud toetused tegevuskuludeks</t>
  </si>
  <si>
    <t>40</t>
  </si>
  <si>
    <t>Subsiidiumid ettevõtlusega tegelevatele isikutele</t>
  </si>
  <si>
    <t>413</t>
  </si>
  <si>
    <t>Sotsiaalabitoetused ja muud toetused füüsilistele isikutele</t>
  </si>
  <si>
    <t>4500</t>
  </si>
  <si>
    <t>Sihtotstarbelised toetused tegevuskuludeks</t>
  </si>
  <si>
    <t>452</t>
  </si>
  <si>
    <t>Mittesihtotstarbelised toetused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</si>
  <si>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</si>
  <si>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</si>
  <si>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</si>
  <si>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</si>
  <si>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</si>
  <si>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</si>
  <si>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</si>
  <si>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</si>
  <si>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</si>
  <si>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</si>
  <si>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</si>
  <si>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</si>
  <si>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</si>
  <si>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</si>
  <si>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 xml:space="preserve">Põhivara soetuseks saadav sihtfinantseerimine(+) </t>
  </si>
  <si>
    <t>4502</t>
  </si>
  <si>
    <t>Põhivara soetuseks antav sihtfinantseerimine(-)</t>
  </si>
  <si>
    <t>1502</t>
  </si>
  <si>
    <t>Osaluste müük (+)</t>
  </si>
  <si>
    <t>1501</t>
  </si>
  <si>
    <t>Osaluste soetus (-)</t>
  </si>
  <si>
    <t>1512</t>
  </si>
  <si>
    <t>Muude aktsiate ja osade müük (+)</t>
  </si>
  <si>
    <t>1511</t>
  </si>
  <si>
    <t>Muude aktsiate ja osade soetus (-)</t>
  </si>
  <si>
    <t>1532</t>
  </si>
  <si>
    <t>Tagasilaekuvad laenud (+)</t>
  </si>
  <si>
    <t>1531</t>
  </si>
  <si>
    <t>Antavad laenud (-)</t>
  </si>
  <si>
    <t>655</t>
  </si>
  <si>
    <t>Finantstulud (+)</t>
  </si>
  <si>
    <t>650</t>
  </si>
  <si>
    <t>Finantstkulud (-)</t>
  </si>
  <si>
    <t>EELARVE TULEM (ÜLEJÄÄK (+) / PUUDUJÄÄK (-))</t>
  </si>
  <si>
    <t>FINANTSEERIMISTEGEVUS</t>
  </si>
  <si>
    <t>2585</t>
  </si>
  <si>
    <t>Kohustuste võtmine (+)</t>
  </si>
  <si>
    <t>2586</t>
  </si>
  <si>
    <t>Kohustuste tasumine (-)</t>
  </si>
  <si>
    <t>100</t>
  </si>
  <si>
    <t>LIKVIIDSETE VARADE MUUTUS (+ suurenemine, - vähenemine)</t>
  </si>
  <si>
    <t>NÕUETE JA KOHUSTUSTE SALDODE MUUTUS (tekkepõhise e/a korral) (+/-)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</si>
  <si>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</si>
  <si>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</si>
  <si>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</si>
  <si>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</si>
  <si>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</si>
  <si>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</si>
  <si>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</si>
  <si>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</si>
  <si>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</si>
  <si>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</si>
  <si>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</si>
  <si>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</si>
  <si>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</si>
  <si>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</si>
  <si>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02</t>
  </si>
  <si>
    <t>Riigikaitse</t>
  </si>
  <si>
    <t>03</t>
  </si>
  <si>
    <t>Avalik kord ja julgeolek</t>
  </si>
  <si>
    <t>03100</t>
  </si>
  <si>
    <t>Politsei</t>
  </si>
  <si>
    <t>03200</t>
  </si>
  <si>
    <t>Päästeteenused</t>
  </si>
  <si>
    <t>Muu avalik kord ja julgeolek kokku</t>
  </si>
  <si>
    <t>04</t>
  </si>
  <si>
    <t>Majandus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</si>
  <si>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</si>
  <si>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</si>
  <si>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</si>
  <si>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</si>
  <si>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</si>
  <si>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</si>
  <si>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</si>
  <si>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</si>
  <si>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</si>
  <si>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</si>
  <si>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</si>
  <si>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</si>
  <si>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</si>
  <si>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</si>
  <si>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Ülalnimetamata majandus kokku</t>
  </si>
  <si>
    <t>05</t>
  </si>
  <si>
    <t>Keskkonnakaitse</t>
  </si>
  <si>
    <t>05100</t>
  </si>
  <si>
    <t>Jäätmekäitlus (prügivedu)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</si>
  <si>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</si>
  <si>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</si>
  <si>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</si>
  <si>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</si>
  <si>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</si>
  <si>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</si>
  <si>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Ülalnimetamata keskkonnakaitse kulud kokku</t>
  </si>
  <si>
    <t>06</t>
  </si>
  <si>
    <t>Elamu- ja kommunaalmajandus</t>
  </si>
  <si>
    <t>06100</t>
  </si>
  <si>
    <t>Elamumajanduse arendamine</t>
  </si>
  <si>
    <t>06200</t>
  </si>
  <si>
    <t>Kommunaalmajanduse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</si>
  <si>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</si>
  <si>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</si>
  <si>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</si>
  <si>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</si>
  <si>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</si>
  <si>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</si>
  <si>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Ülalnimetamata elamu-ja kommunaalmajanduse kulud kokku</t>
  </si>
  <si>
    <t>07</t>
  </si>
  <si>
    <t>Tervishoid</t>
  </si>
  <si>
    <t>Ülalnimetamata tervishoiukulud  kokku</t>
  </si>
  <si>
    <t>08</t>
  </si>
  <si>
    <t>Vaba aeg, kultuur ja religioon</t>
  </si>
  <si>
    <t>08102</t>
  </si>
  <si>
    <t>Sport</t>
  </si>
  <si>
    <t>08103</t>
  </si>
  <si>
    <t>Puhkepargid ja -baasid</t>
  </si>
  <si>
    <t>Laste muusika- ja kunstikoolid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</si>
  <si>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</si>
  <si>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</si>
  <si>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</si>
  <si>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</si>
  <si>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</si>
  <si>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</si>
  <si>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</si>
  <si>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08203</t>
  </si>
  <si>
    <t>Muuseumid</t>
  </si>
  <si>
    <t>08234</t>
  </si>
  <si>
    <t>Teatrid</t>
  </si>
  <si>
    <t>08235</t>
  </si>
  <si>
    <t>Audiovisuaal, sh kinod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</si>
  <si>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</si>
  <si>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</si>
  <si>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</si>
  <si>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</si>
  <si>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</si>
  <si>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</si>
  <si>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Ülalnimetamata vaba aja, kultuuri ja religiooni kulud kokku</t>
  </si>
  <si>
    <t>09</t>
  </si>
  <si>
    <t>Haridus</t>
  </si>
  <si>
    <t>09110</t>
  </si>
  <si>
    <t>Alusharidus (lasteaiad)</t>
  </si>
  <si>
    <t>09210-09221</t>
  </si>
  <si>
    <t>Üldhariduskoolid, sh LAK</t>
  </si>
  <si>
    <t>09600</t>
  </si>
  <si>
    <t>Koolitransport</t>
  </si>
  <si>
    <t>09601</t>
  </si>
  <si>
    <t>Koolitoit</t>
  </si>
  <si>
    <t>09602</t>
  </si>
  <si>
    <t>Öömaja</t>
  </si>
  <si>
    <t>10</t>
  </si>
  <si>
    <t>Sotsiaalne kaitse</t>
  </si>
  <si>
    <t>10110</t>
  </si>
  <si>
    <t>Haigete sotsiaalne kaitse</t>
  </si>
  <si>
    <t>10120</t>
  </si>
  <si>
    <t>Puuetega inimeste sotsiaalhoolekande asutused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</si>
  <si>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</si>
  <si>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</si>
  <si>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</si>
  <si>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</si>
  <si>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</si>
  <si>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</si>
  <si>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10300</t>
  </si>
  <si>
    <t>Toitjakaotanute sotsiaalne kaitse</t>
  </si>
  <si>
    <t>10400</t>
  </si>
  <si>
    <t>Laste ja noorte sotsiaalhoolekande asutused</t>
  </si>
  <si>
    <t>10402</t>
  </si>
  <si>
    <t>Muu perekondade ja laste sotsiaalne kaitse</t>
  </si>
  <si>
    <t>10500</t>
  </si>
  <si>
    <t>Töötute sotsiaalne kaitse</t>
  </si>
  <si>
    <t>10600</t>
  </si>
  <si>
    <t>Eluasemeteenused sotsiaalsetele riskirühmadele</t>
  </si>
  <si>
    <t>10700</t>
  </si>
  <si>
    <t>Riskirühmade sotsiaalhoolekande asutused</t>
  </si>
  <si>
    <t>10701</t>
  </si>
  <si>
    <t>Riiklik toimetulekutoetus</t>
  </si>
  <si>
    <t>10702</t>
  </si>
  <si>
    <t>Muu sotsiaalsete riskirühmade kaitse</t>
  </si>
  <si>
    <t>10900</t>
  </si>
  <si>
    <t>Muu sotsiaalne kaitse, sh. sotsiaalse kaitse haldus</t>
  </si>
  <si>
    <t>Ülalnimetamata sotsiaalse kaitse kulud kokku</t>
  </si>
  <si>
    <t>Eelarve</t>
  </si>
  <si>
    <t>Summa €</t>
  </si>
  <si>
    <t>jaotus</t>
  </si>
  <si>
    <t>Kulude suunamine:</t>
  </si>
  <si>
    <t>põhit.</t>
  </si>
  <si>
    <t>põhit</t>
  </si>
  <si>
    <t xml:space="preserve">K U L U D </t>
  </si>
  <si>
    <t>09220</t>
  </si>
  <si>
    <t>09510</t>
  </si>
  <si>
    <t>T U L U D   (toetused)</t>
  </si>
  <si>
    <t>2018.a. LISAEELARVE EELNÕU</t>
  </si>
  <si>
    <t>TÕRVA VALLAVALITSUS</t>
  </si>
  <si>
    <t>Tõrva Vallavolikogu</t>
  </si>
  <si>
    <t>2018.a</t>
  </si>
  <si>
    <t>2018.a.</t>
  </si>
  <si>
    <t>05101</t>
  </si>
  <si>
    <t>Avalike alade korrashoid</t>
  </si>
  <si>
    <t>07210</t>
  </si>
  <si>
    <t>Tervishoiu kulud</t>
  </si>
  <si>
    <t>Rahvakultuur</t>
  </si>
  <si>
    <t>TÕRVA   VALLAVALITSUS</t>
  </si>
  <si>
    <t>Eelarve tegevusalade vaheline muutmine:</t>
  </si>
  <si>
    <t>09212</t>
  </si>
  <si>
    <t>Eesti Töötukassa</t>
  </si>
  <si>
    <t>PRIA</t>
  </si>
  <si>
    <t xml:space="preserve">Koolipiima ja koolipuuvilja toetus </t>
  </si>
  <si>
    <t>Palgatoetus (Hummuli lasteaia töötaja)</t>
  </si>
  <si>
    <t>Lasteaiad</t>
  </si>
  <si>
    <t>Personalikulu, koolipiima ja -puuvilja toetuse kulu</t>
  </si>
  <si>
    <t>Koolipiima- ja -puuvilja toetuse kulu</t>
  </si>
  <si>
    <t xml:space="preserve">Tulu elamumajandusest </t>
  </si>
  <si>
    <t xml:space="preserve"> põhit.</t>
  </si>
  <si>
    <t>End.Helme Teenus OÜ tegevuse ületulekuga laekuv tulu</t>
  </si>
  <si>
    <t>Tulu keskkonnaasutuse majandustegev.</t>
  </si>
  <si>
    <t>Vallavalitsus</t>
  </si>
  <si>
    <t>Raamatupidaja personalikulu ja bürookulud</t>
  </si>
  <si>
    <t>Soojamajandus</t>
  </si>
  <si>
    <t>Helme katlamaja majandamiskulud (personalikulu, kütuse ostmine)</t>
  </si>
  <si>
    <t>Jäätmekäitlus</t>
  </si>
  <si>
    <t>Jäätmejaama personali- ja majandamiskulud</t>
  </si>
  <si>
    <t>Elamumajandus</t>
  </si>
  <si>
    <t>End.Helme Teenus OÜ tegevuse ületulekuga elamumajanduse kulud (valla korterid ja muu teenuse vahendus)</t>
  </si>
  <si>
    <t xml:space="preserve"> TG-2765,98; Ala - 371,96, Ritsu LAK- 709,61; Hummuli 236,69</t>
  </si>
  <si>
    <t>Arvlemine omavalitustega kooli ja lasteaiakoha tasumine</t>
  </si>
  <si>
    <t>Koolid</t>
  </si>
  <si>
    <t>Kulu suurendamine</t>
  </si>
  <si>
    <t>Kulu vähendamine</t>
  </si>
  <si>
    <t>inv</t>
  </si>
  <si>
    <t xml:space="preserve">Teed </t>
  </si>
  <si>
    <t xml:space="preserve">Riidaja PK eelarve kululiigi muudatus </t>
  </si>
  <si>
    <t>Personalikulud</t>
  </si>
  <si>
    <t>Maj.kuludest (tugiteenused) alt suunatakse personalikuludesse (LÕK järgi õpetamist vajava lapse õpetaja töötasu)</t>
  </si>
  <si>
    <t>Sisseosteteava tugiteenuse maj.kulude rea vähendamine.</t>
  </si>
  <si>
    <t>Sotsiaalvaldkonna eelarve muudatus</t>
  </si>
  <si>
    <t xml:space="preserve">Lastekaitsespetsialisti töötasu </t>
  </si>
  <si>
    <t>Tasumine sotsiaalteenuste eest hooldekodudele</t>
  </si>
  <si>
    <t>Muu puudega inimeste sots.kaitse (110)</t>
  </si>
  <si>
    <t>Toetuste (413899) kulude vähendamine</t>
  </si>
  <si>
    <t>Toetuste (413320) kulude vähendamine</t>
  </si>
  <si>
    <t xml:space="preserve"> Sotsiaalne kaitse haldus (110)</t>
  </si>
  <si>
    <t>Peretoetused (110)</t>
  </si>
  <si>
    <t>Toetuste (4130) kulude vähendamine</t>
  </si>
  <si>
    <t xml:space="preserve"> Eakate sots.hoolekandeasutused (110)</t>
  </si>
  <si>
    <t>Eakate sotsiaalne kaitse (102)</t>
  </si>
  <si>
    <t>Hooldajatoetus (105)</t>
  </si>
  <si>
    <t>Lisaeelarve oktoober 2018</t>
  </si>
  <si>
    <t>Noortekeskuse eelarve kululiigi  muudatus</t>
  </si>
  <si>
    <t>Huvihariduse eelarve kulud said klassifitseeritud majandamiskuludena - kululiik 55</t>
  </si>
  <si>
    <t>kulu 50</t>
  </si>
  <si>
    <t>kulu 55</t>
  </si>
  <si>
    <t>Tänavavalgustuse kuludeks eelarve muudatus</t>
  </si>
  <si>
    <t>Puhkepargid</t>
  </si>
  <si>
    <t xml:space="preserve">Tänavavalgustus </t>
  </si>
  <si>
    <t>Valgustite paigaldamine Tõrva gümn.parklasse</t>
  </si>
  <si>
    <t>Inventari kuludest</t>
  </si>
  <si>
    <t>Eelarve kululiigi muutmine (majanduskuludest personalikuludeks)</t>
  </si>
  <si>
    <t xml:space="preserve">Seoses huvihariduse kavaga tasutakse aga osadele rigijuhtidele töötasu lepingute alusel (kululiik 50). </t>
  </si>
  <si>
    <t>peronal - 3500 / maj.kulu 1000</t>
  </si>
  <si>
    <t>personal - 8740/ maj.kulu 10 000</t>
  </si>
  <si>
    <t>personal - 8450/ maj.kulu 1700</t>
  </si>
  <si>
    <t xml:space="preserve">maj.kulu </t>
  </si>
  <si>
    <t>Sipsik  person. 716, maj.149, Mõmmik maj. 812,55, Tõrvalill maj.464,58</t>
  </si>
  <si>
    <t>end.Helme Teenuse teg.</t>
  </si>
  <si>
    <t>Hajaasustuse projekti kulude ümbertõstmine tegevusalade vahel</t>
  </si>
  <si>
    <t>Transpordivahendite soetus 2 tk</t>
  </si>
  <si>
    <t>Transpordivahendi (bussi) remondi kulud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</si>
</sst>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u/>
      <sz val="11"/>
      <color theme="5" tint="-0.499984740745262"/>
      <name val="Times New Roman"/>
      <family val="1"/>
      <charset val="186"/>
    </font>
    <font>
      <sz val="11"/>
      <color theme="5" tint="-0.49998474074526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5">
    <xf numFmtId="0" fontId="0" fillId="0" borderId="0" xfId="0"/>
    <xf numFmtId="0" fontId="1" fillId="0" borderId="0" xfId="0" applyFont="1" applyFill="1"/>
    <xf numFmtId="0" fontId="3" fillId="0" borderId="0" xfId="1" applyFont="1"/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49" fontId="6" fillId="0" borderId="0" xfId="0" applyNumberFormat="1" applyFont="1" applyFill="1" applyAlignment="1"/>
    <xf numFmtId="0" fontId="7" fillId="0" borderId="0" xfId="1" applyFont="1" applyFill="1" applyProtection="1">
      <protection locked="0"/>
    </xf>
    <xf numFmtId="0" fontId="3" fillId="0" borderId="0" xfId="1" applyFont="1" applyFill="1" applyProtection="1">
      <protection locked="0"/>
    </xf>
    <xf numFmtId="49" fontId="8" fillId="0" borderId="0" xfId="0" applyNumberFormat="1" applyFont="1" applyFill="1" applyAlignment="1"/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left" wrapText="1"/>
    </xf>
    <xf numFmtId="4" fontId="6" fillId="0" borderId="4" xfId="2" applyNumberFormat="1" applyFont="1" applyFill="1" applyBorder="1" applyAlignment="1" applyProtection="1"/>
    <xf numFmtId="49" fontId="6" fillId="0" borderId="5" xfId="0" applyNumberFormat="1" applyFont="1" applyFill="1" applyBorder="1" applyAlignment="1">
      <alignment horizontal="left" wrapText="1"/>
    </xf>
    <xf numFmtId="49" fontId="6" fillId="0" borderId="6" xfId="0" applyNumberFormat="1" applyFont="1" applyFill="1" applyBorder="1" applyAlignment="1">
      <alignment horizontal="left" wrapText="1"/>
    </xf>
    <xf numFmtId="4" fontId="6" fillId="0" borderId="1" xfId="2" applyNumberFormat="1" applyFont="1" applyFill="1" applyBorder="1" applyAlignment="1" applyProtection="1"/>
    <xf numFmtId="49" fontId="8" fillId="0" borderId="7" xfId="0" applyNumberFormat="1" applyFont="1" applyFill="1" applyBorder="1" applyAlignment="1">
      <alignment horizontal="left" wrapText="1"/>
    </xf>
    <xf numFmtId="49" fontId="8" fillId="0" borderId="8" xfId="0" applyNumberFormat="1" applyFont="1" applyFill="1" applyBorder="1" applyAlignment="1">
      <alignment horizontal="left" wrapText="1"/>
    </xf>
    <xf numFmtId="4" fontId="8" fillId="0" borderId="9" xfId="2" applyNumberFormat="1" applyFont="1" applyFill="1" applyBorder="1" applyProtection="1">
      <protection locked="0"/>
    </xf>
    <xf numFmtId="49" fontId="8" fillId="0" borderId="10" xfId="0" applyNumberFormat="1" applyFont="1" applyFill="1" applyBorder="1" applyAlignment="1">
      <alignment horizontal="left" wrapText="1"/>
    </xf>
    <xf numFmtId="49" fontId="8" fillId="0" borderId="11" xfId="0" applyNumberFormat="1" applyFont="1" applyFill="1" applyBorder="1" applyAlignment="1">
      <alignment horizontal="left" wrapText="1"/>
    </xf>
    <xf numFmtId="4" fontId="8" fillId="0" borderId="12" xfId="2" applyNumberFormat="1" applyFont="1" applyFill="1" applyBorder="1" applyProtection="1">
      <protection locked="0"/>
    </xf>
    <xf numFmtId="49" fontId="8" fillId="0" borderId="13" xfId="0" applyNumberFormat="1" applyFont="1" applyFill="1" applyBorder="1" applyAlignment="1">
      <alignment horizontal="left" wrapText="1"/>
    </xf>
    <xf numFmtId="49" fontId="8" fillId="0" borderId="14" xfId="0" applyNumberFormat="1" applyFont="1" applyFill="1" applyBorder="1" applyAlignment="1">
      <alignment horizontal="left" wrapText="1"/>
    </xf>
    <xf numFmtId="4" fontId="8" fillId="0" borderId="15" xfId="2" applyNumberFormat="1" applyFont="1" applyFill="1" applyBorder="1" applyProtection="1">
      <protection locked="0"/>
    </xf>
    <xf numFmtId="49" fontId="6" fillId="0" borderId="16" xfId="0" applyNumberFormat="1" applyFont="1" applyFill="1" applyBorder="1" applyAlignment="1">
      <alignment horizontal="left" wrapText="1"/>
    </xf>
    <xf numFmtId="49" fontId="6" fillId="0" borderId="17" xfId="0" applyNumberFormat="1" applyFont="1" applyFill="1" applyBorder="1" applyAlignment="1">
      <alignment horizontal="left" wrapText="1"/>
    </xf>
    <xf numFmtId="4" fontId="8" fillId="0" borderId="9" xfId="2" applyNumberFormat="1" applyFont="1" applyFill="1" applyBorder="1" applyAlignment="1" applyProtection="1"/>
    <xf numFmtId="4" fontId="8" fillId="0" borderId="12" xfId="2" applyNumberFormat="1" applyFont="1" applyFill="1" applyBorder="1" applyAlignment="1" applyProtection="1"/>
    <xf numFmtId="4" fontId="8" fillId="0" borderId="15" xfId="2" applyNumberFormat="1" applyFont="1" applyFill="1" applyBorder="1" applyAlignment="1" applyProtection="1"/>
    <xf numFmtId="0" fontId="1" fillId="0" borderId="9" xfId="1" applyFont="1" applyBorder="1"/>
    <xf numFmtId="4" fontId="8" fillId="0" borderId="9" xfId="2" applyNumberFormat="1" applyFont="1" applyFill="1" applyBorder="1" applyAlignment="1" applyProtection="1">
      <protection locked="0"/>
    </xf>
    <xf numFmtId="4" fontId="8" fillId="0" borderId="15" xfId="2" applyNumberFormat="1" applyFont="1" applyFill="1" applyBorder="1" applyAlignment="1" applyProtection="1">
      <protection locked="0"/>
    </xf>
    <xf numFmtId="4" fontId="4" fillId="0" borderId="1" xfId="1" applyNumberFormat="1" applyFont="1" applyFill="1" applyBorder="1"/>
    <xf numFmtId="4" fontId="4" fillId="0" borderId="1" xfId="1" applyNumberFormat="1" applyFont="1" applyBorder="1"/>
    <xf numFmtId="4" fontId="8" fillId="0" borderId="12" xfId="2" applyNumberFormat="1" applyFont="1" applyFill="1" applyBorder="1" applyAlignment="1" applyProtection="1">
      <protection locked="0"/>
    </xf>
    <xf numFmtId="4" fontId="1" fillId="0" borderId="12" xfId="1" applyNumberFormat="1" applyFont="1" applyBorder="1"/>
    <xf numFmtId="4" fontId="8" fillId="0" borderId="9" xfId="1" applyNumberFormat="1" applyFont="1" applyFill="1" applyBorder="1" applyProtection="1">
      <protection locked="0"/>
    </xf>
    <xf numFmtId="4" fontId="1" fillId="0" borderId="15" xfId="1" applyNumberFormat="1" applyFont="1" applyBorder="1"/>
    <xf numFmtId="49" fontId="6" fillId="0" borderId="18" xfId="0" applyNumberFormat="1" applyFont="1" applyFill="1" applyBorder="1" applyAlignment="1">
      <alignment horizontal="left" wrapText="1"/>
    </xf>
    <xf numFmtId="49" fontId="6" fillId="0" borderId="19" xfId="0" applyNumberFormat="1" applyFont="1" applyFill="1" applyBorder="1" applyAlignment="1">
      <alignment horizontal="left" wrapText="1"/>
    </xf>
    <xf numFmtId="4" fontId="6" fillId="0" borderId="20" xfId="1" applyNumberFormat="1" applyFont="1" applyFill="1" applyBorder="1" applyProtection="1">
      <protection locked="0"/>
    </xf>
    <xf numFmtId="4" fontId="6" fillId="0" borderId="20" xfId="2" applyNumberFormat="1" applyFont="1" applyFill="1" applyBorder="1" applyProtection="1">
      <protection locked="0"/>
    </xf>
    <xf numFmtId="49" fontId="6" fillId="0" borderId="21" xfId="0" applyNumberFormat="1" applyFont="1" applyFill="1" applyBorder="1" applyAlignment="1">
      <alignment horizontal="left" wrapText="1"/>
    </xf>
    <xf numFmtId="49" fontId="6" fillId="0" borderId="22" xfId="0" applyNumberFormat="1" applyFont="1" applyFill="1" applyBorder="1" applyAlignment="1">
      <alignment horizontal="left" wrapText="1"/>
    </xf>
    <xf numFmtId="0" fontId="1" fillId="0" borderId="23" xfId="1" applyFont="1" applyBorder="1"/>
    <xf numFmtId="49" fontId="8" fillId="3" borderId="24" xfId="0" applyNumberFormat="1" applyFont="1" applyFill="1" applyBorder="1" applyAlignment="1">
      <alignment horizontal="left" wrapText="1"/>
    </xf>
    <xf numFmtId="49" fontId="8" fillId="3" borderId="25" xfId="0" applyNumberFormat="1" applyFont="1" applyFill="1" applyBorder="1" applyAlignment="1">
      <alignment horizontal="left" wrapText="1"/>
    </xf>
    <xf numFmtId="4" fontId="8" fillId="3" borderId="26" xfId="1" applyNumberFormat="1" applyFont="1" applyFill="1" applyBorder="1"/>
    <xf numFmtId="49" fontId="6" fillId="0" borderId="1" xfId="0" applyNumberFormat="1" applyFont="1" applyFill="1" applyBorder="1" applyAlignment="1">
      <alignment horizontal="left" wrapText="1"/>
    </xf>
    <xf numFmtId="4" fontId="8" fillId="0" borderId="1" xfId="1" applyNumberFormat="1" applyFont="1" applyBorder="1" applyAlignment="1" applyProtection="1"/>
    <xf numFmtId="4" fontId="8" fillId="0" borderId="9" xfId="1" applyNumberFormat="1" applyFont="1" applyBorder="1" applyAlignment="1" applyProtection="1">
      <protection locked="0"/>
    </xf>
    <xf numFmtId="4" fontId="8" fillId="0" borderId="12" xfId="1" applyNumberFormat="1" applyFont="1" applyBorder="1" applyAlignment="1" applyProtection="1">
      <protection locked="0"/>
    </xf>
    <xf numFmtId="4" fontId="8" fillId="0" borderId="12" xfId="1" applyNumberFormat="1" applyFont="1" applyBorder="1" applyAlignment="1" applyProtection="1"/>
    <xf numFmtId="4" fontId="8" fillId="0" borderId="15" xfId="1" applyNumberFormat="1" applyFont="1" applyBorder="1" applyProtection="1">
      <protection locked="0"/>
    </xf>
    <xf numFmtId="0" fontId="1" fillId="0" borderId="1" xfId="1" applyFont="1" applyBorder="1"/>
    <xf numFmtId="4" fontId="8" fillId="0" borderId="1" xfId="1" applyNumberFormat="1" applyFont="1" applyBorder="1" applyProtection="1"/>
    <xf numFmtId="4" fontId="8" fillId="0" borderId="15" xfId="1" applyNumberFormat="1" applyFont="1" applyBorder="1" applyAlignment="1" applyProtection="1">
      <protection locked="0"/>
    </xf>
    <xf numFmtId="0" fontId="1" fillId="0" borderId="8" xfId="2" applyFont="1" applyFill="1" applyBorder="1" applyAlignment="1">
      <alignment horizontal="left"/>
    </xf>
    <xf numFmtId="4" fontId="6" fillId="0" borderId="1" xfId="1" applyNumberFormat="1" applyFont="1" applyBorder="1" applyAlignment="1" applyProtection="1"/>
    <xf numFmtId="4" fontId="8" fillId="2" borderId="9" xfId="0" applyNumberFormat="1" applyFont="1" applyFill="1" applyBorder="1" applyAlignment="1">
      <alignment horizontal="right"/>
    </xf>
    <xf numFmtId="49" fontId="6" fillId="0" borderId="11" xfId="0" applyNumberFormat="1" applyFont="1" applyFill="1" applyBorder="1" applyAlignment="1">
      <alignment horizontal="left" wrapText="1"/>
    </xf>
    <xf numFmtId="4" fontId="8" fillId="2" borderId="12" xfId="0" applyNumberFormat="1" applyFont="1" applyFill="1" applyBorder="1" applyAlignment="1">
      <alignment horizontal="right"/>
    </xf>
    <xf numFmtId="49" fontId="8" fillId="0" borderId="21" xfId="0" applyNumberFormat="1" applyFont="1" applyFill="1" applyBorder="1" applyAlignment="1">
      <alignment horizontal="left" wrapText="1"/>
    </xf>
    <xf numFmtId="49" fontId="8" fillId="0" borderId="22" xfId="0" applyNumberFormat="1" applyFont="1" applyFill="1" applyBorder="1" applyAlignment="1">
      <alignment horizontal="left" wrapText="1"/>
    </xf>
    <xf numFmtId="4" fontId="8" fillId="2" borderId="23" xfId="0" applyNumberFormat="1" applyFont="1" applyFill="1" applyBorder="1" applyAlignment="1">
      <alignment horizontal="right"/>
    </xf>
    <xf numFmtId="0" fontId="4" fillId="0" borderId="0" xfId="0" applyFont="1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/>
    </xf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4" fontId="4" fillId="0" borderId="0" xfId="0" applyNumberFormat="1" applyFont="1" applyFill="1" applyBorder="1"/>
    <xf numFmtId="49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4" fillId="0" borderId="0" xfId="1" applyFont="1" applyFill="1" applyProtection="1">
      <protection locked="0"/>
    </xf>
    <xf numFmtId="4" fontId="9" fillId="0" borderId="1" xfId="2" applyNumberFormat="1" applyFont="1" applyFill="1" applyBorder="1" applyAlignment="1" applyProtection="1"/>
    <xf numFmtId="49" fontId="4" fillId="0" borderId="0" xfId="0" applyNumberFormat="1" applyFont="1" applyAlignment="1">
      <alignment horizontal="left"/>
    </xf>
    <xf numFmtId="0" fontId="10" fillId="0" borderId="0" xfId="0" applyFont="1"/>
    <xf numFmtId="4" fontId="4" fillId="0" borderId="0" xfId="0" applyNumberFormat="1" applyFont="1"/>
    <xf numFmtId="49" fontId="10" fillId="0" borderId="0" xfId="0" applyNumberFormat="1" applyFont="1" applyAlignment="1">
      <alignment horizontal="right"/>
    </xf>
    <xf numFmtId="4" fontId="10" fillId="0" borderId="0" xfId="0" applyNumberFormat="1" applyFont="1"/>
    <xf numFmtId="0" fontId="10" fillId="0" borderId="0" xfId="0" applyFont="1" applyFill="1" applyAlignment="1">
      <alignment horizontal="center"/>
    </xf>
    <xf numFmtId="0" fontId="11" fillId="0" borderId="0" xfId="0" applyFont="1"/>
    <xf numFmtId="0" fontId="4" fillId="0" borderId="0" xfId="0" applyFont="1" applyFill="1" applyAlignment="1">
      <alignment horizontal="center"/>
    </xf>
    <xf numFmtId="4" fontId="12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/>
  </cellXfs>
  <cellStyles count="3">
    <cellStyle name="Normaallaad" xfId="0" builtinId="0"/>
    <cellStyle name="Normal 2" xfId="1"/>
    <cellStyle name="Normal_Sheet1 2" xfId="2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0"/>
  <sheetViews>
    <sheetView tabSelected="1" zoomScale="115" zoomScaleNormal="115" workbookViewId="0">
      <selection activeCell="C2" sqref="C2"/>
    </sheetView>
  </sheetViews>
  <sheetFormatPr defaultRowHeight="15" x14ac:dyDescent="0.25"/>
  <cols>
    <col min="1" max="1" width="7.28515625" style="1" customWidth="1"/>
    <col min="2" max="2" width="32.7109375" style="1" customWidth="1"/>
    <col min="3" max="3" width="14.5703125" customWidth="1"/>
    <col min="4" max="4" width="11.5703125" customWidth="1"/>
    <col min="5" max="5" width="14.140625" customWidth="1"/>
    <col min="257" max="257" width="9.140625" customWidth="1"/>
    <col min="258" max="258" width="39" customWidth="1"/>
    <col min="259" max="259" width="13.42578125" customWidth="1"/>
    <col min="260" max="260" width="11.5703125" customWidth="1"/>
    <col min="261" max="261" width="14.5703125" customWidth="1"/>
    <col min="513" max="513" width="9.140625" customWidth="1"/>
    <col min="514" max="514" width="39" customWidth="1"/>
    <col min="515" max="515" width="13.42578125" customWidth="1"/>
    <col min="516" max="516" width="11.5703125" customWidth="1"/>
    <col min="517" max="517" width="14.5703125" customWidth="1"/>
    <col min="769" max="769" width="9.140625" customWidth="1"/>
    <col min="770" max="770" width="39" customWidth="1"/>
    <col min="771" max="771" width="13.42578125" customWidth="1"/>
    <col min="772" max="772" width="11.5703125" customWidth="1"/>
    <col min="773" max="773" width="14.5703125" customWidth="1"/>
    <col min="1025" max="1025" width="9.140625" customWidth="1"/>
    <col min="1026" max="1026" width="39" customWidth="1"/>
    <col min="1027" max="1027" width="13.42578125" customWidth="1"/>
    <col min="1028" max="1028" width="11.5703125" customWidth="1"/>
    <col min="1029" max="1029" width="14.5703125" customWidth="1"/>
    <col min="1281" max="1281" width="9.140625" customWidth="1"/>
    <col min="1282" max="1282" width="39" customWidth="1"/>
    <col min="1283" max="1283" width="13.42578125" customWidth="1"/>
    <col min="1284" max="1284" width="11.5703125" customWidth="1"/>
    <col min="1285" max="1285" width="14.5703125" customWidth="1"/>
    <col min="1537" max="1537" width="9.140625" customWidth="1"/>
    <col min="1538" max="1538" width="39" customWidth="1"/>
    <col min="1539" max="1539" width="13.42578125" customWidth="1"/>
    <col min="1540" max="1540" width="11.5703125" customWidth="1"/>
    <col min="1541" max="1541" width="14.5703125" customWidth="1"/>
    <col min="1793" max="1793" width="9.140625" customWidth="1"/>
    <col min="1794" max="1794" width="39" customWidth="1"/>
    <col min="1795" max="1795" width="13.42578125" customWidth="1"/>
    <col min="1796" max="1796" width="11.5703125" customWidth="1"/>
    <col min="1797" max="1797" width="14.5703125" customWidth="1"/>
    <col min="2049" max="2049" width="9.140625" customWidth="1"/>
    <col min="2050" max="2050" width="39" customWidth="1"/>
    <col min="2051" max="2051" width="13.42578125" customWidth="1"/>
    <col min="2052" max="2052" width="11.5703125" customWidth="1"/>
    <col min="2053" max="2053" width="14.5703125" customWidth="1"/>
    <col min="2305" max="2305" width="9.140625" customWidth="1"/>
    <col min="2306" max="2306" width="39" customWidth="1"/>
    <col min="2307" max="2307" width="13.42578125" customWidth="1"/>
    <col min="2308" max="2308" width="11.5703125" customWidth="1"/>
    <col min="2309" max="2309" width="14.5703125" customWidth="1"/>
    <col min="2561" max="2561" width="9.140625" customWidth="1"/>
    <col min="2562" max="2562" width="39" customWidth="1"/>
    <col min="2563" max="2563" width="13.42578125" customWidth="1"/>
    <col min="2564" max="2564" width="11.5703125" customWidth="1"/>
    <col min="2565" max="2565" width="14.5703125" customWidth="1"/>
    <col min="2817" max="2817" width="9.140625" customWidth="1"/>
    <col min="2818" max="2818" width="39" customWidth="1"/>
    <col min="2819" max="2819" width="13.42578125" customWidth="1"/>
    <col min="2820" max="2820" width="11.5703125" customWidth="1"/>
    <col min="2821" max="2821" width="14.5703125" customWidth="1"/>
    <col min="3073" max="3073" width="9.140625" customWidth="1"/>
    <col min="3074" max="3074" width="39" customWidth="1"/>
    <col min="3075" max="3075" width="13.42578125" customWidth="1"/>
    <col min="3076" max="3076" width="11.5703125" customWidth="1"/>
    <col min="3077" max="3077" width="14.5703125" customWidth="1"/>
    <col min="3329" max="3329" width="9.140625" customWidth="1"/>
    <col min="3330" max="3330" width="39" customWidth="1"/>
    <col min="3331" max="3331" width="13.42578125" customWidth="1"/>
    <col min="3332" max="3332" width="11.5703125" customWidth="1"/>
    <col min="3333" max="3333" width="14.5703125" customWidth="1"/>
    <col min="3585" max="3585" width="9.140625" customWidth="1"/>
    <col min="3586" max="3586" width="39" customWidth="1"/>
    <col min="3587" max="3587" width="13.42578125" customWidth="1"/>
    <col min="3588" max="3588" width="11.5703125" customWidth="1"/>
    <col min="3589" max="3589" width="14.5703125" customWidth="1"/>
    <col min="3841" max="3841" width="9.140625" customWidth="1"/>
    <col min="3842" max="3842" width="39" customWidth="1"/>
    <col min="3843" max="3843" width="13.42578125" customWidth="1"/>
    <col min="3844" max="3844" width="11.5703125" customWidth="1"/>
    <col min="3845" max="3845" width="14.5703125" customWidth="1"/>
    <col min="4097" max="4097" width="9.140625" customWidth="1"/>
    <col min="4098" max="4098" width="39" customWidth="1"/>
    <col min="4099" max="4099" width="13.42578125" customWidth="1"/>
    <col min="4100" max="4100" width="11.5703125" customWidth="1"/>
    <col min="4101" max="4101" width="14.5703125" customWidth="1"/>
    <col min="4353" max="4353" width="9.140625" customWidth="1"/>
    <col min="4354" max="4354" width="39" customWidth="1"/>
    <col min="4355" max="4355" width="13.42578125" customWidth="1"/>
    <col min="4356" max="4356" width="11.5703125" customWidth="1"/>
    <col min="4357" max="4357" width="14.5703125" customWidth="1"/>
    <col min="4609" max="4609" width="9.140625" customWidth="1"/>
    <col min="4610" max="4610" width="39" customWidth="1"/>
    <col min="4611" max="4611" width="13.42578125" customWidth="1"/>
    <col min="4612" max="4612" width="11.5703125" customWidth="1"/>
    <col min="4613" max="4613" width="14.5703125" customWidth="1"/>
    <col min="4865" max="4865" width="9.140625" customWidth="1"/>
    <col min="4866" max="4866" width="39" customWidth="1"/>
    <col min="4867" max="4867" width="13.42578125" customWidth="1"/>
    <col min="4868" max="4868" width="11.5703125" customWidth="1"/>
    <col min="4869" max="4869" width="14.5703125" customWidth="1"/>
    <col min="5121" max="5121" width="9.140625" customWidth="1"/>
    <col min="5122" max="5122" width="39" customWidth="1"/>
    <col min="5123" max="5123" width="13.42578125" customWidth="1"/>
    <col min="5124" max="5124" width="11.5703125" customWidth="1"/>
    <col min="5125" max="5125" width="14.5703125" customWidth="1"/>
    <col min="5377" max="5377" width="9.140625" customWidth="1"/>
    <col min="5378" max="5378" width="39" customWidth="1"/>
    <col min="5379" max="5379" width="13.42578125" customWidth="1"/>
    <col min="5380" max="5380" width="11.5703125" customWidth="1"/>
    <col min="5381" max="5381" width="14.5703125" customWidth="1"/>
    <col min="5633" max="5633" width="9.140625" customWidth="1"/>
    <col min="5634" max="5634" width="39" customWidth="1"/>
    <col min="5635" max="5635" width="13.42578125" customWidth="1"/>
    <col min="5636" max="5636" width="11.5703125" customWidth="1"/>
    <col min="5637" max="5637" width="14.5703125" customWidth="1"/>
    <col min="5889" max="5889" width="9.140625" customWidth="1"/>
    <col min="5890" max="5890" width="39" customWidth="1"/>
    <col min="5891" max="5891" width="13.42578125" customWidth="1"/>
    <col min="5892" max="5892" width="11.5703125" customWidth="1"/>
    <col min="5893" max="5893" width="14.5703125" customWidth="1"/>
    <col min="6145" max="6145" width="9.140625" customWidth="1"/>
    <col min="6146" max="6146" width="39" customWidth="1"/>
    <col min="6147" max="6147" width="13.42578125" customWidth="1"/>
    <col min="6148" max="6148" width="11.5703125" customWidth="1"/>
    <col min="6149" max="6149" width="14.5703125" customWidth="1"/>
    <col min="6401" max="6401" width="9.140625" customWidth="1"/>
    <col min="6402" max="6402" width="39" customWidth="1"/>
    <col min="6403" max="6403" width="13.42578125" customWidth="1"/>
    <col min="6404" max="6404" width="11.5703125" customWidth="1"/>
    <col min="6405" max="6405" width="14.5703125" customWidth="1"/>
    <col min="6657" max="6657" width="9.140625" customWidth="1"/>
    <col min="6658" max="6658" width="39" customWidth="1"/>
    <col min="6659" max="6659" width="13.42578125" customWidth="1"/>
    <col min="6660" max="6660" width="11.5703125" customWidth="1"/>
    <col min="6661" max="6661" width="14.5703125" customWidth="1"/>
    <col min="6913" max="6913" width="9.140625" customWidth="1"/>
    <col min="6914" max="6914" width="39" customWidth="1"/>
    <col min="6915" max="6915" width="13.42578125" customWidth="1"/>
    <col min="6916" max="6916" width="11.5703125" customWidth="1"/>
    <col min="6917" max="6917" width="14.5703125" customWidth="1"/>
    <col min="7169" max="7169" width="9.140625" customWidth="1"/>
    <col min="7170" max="7170" width="39" customWidth="1"/>
    <col min="7171" max="7171" width="13.42578125" customWidth="1"/>
    <col min="7172" max="7172" width="11.5703125" customWidth="1"/>
    <col min="7173" max="7173" width="14.5703125" customWidth="1"/>
    <col min="7425" max="7425" width="9.140625" customWidth="1"/>
    <col min="7426" max="7426" width="39" customWidth="1"/>
    <col min="7427" max="7427" width="13.42578125" customWidth="1"/>
    <col min="7428" max="7428" width="11.5703125" customWidth="1"/>
    <col min="7429" max="7429" width="14.5703125" customWidth="1"/>
    <col min="7681" max="7681" width="9.140625" customWidth="1"/>
    <col min="7682" max="7682" width="39" customWidth="1"/>
    <col min="7683" max="7683" width="13.42578125" customWidth="1"/>
    <col min="7684" max="7684" width="11.5703125" customWidth="1"/>
    <col min="7685" max="7685" width="14.5703125" customWidth="1"/>
    <col min="7937" max="7937" width="9.140625" customWidth="1"/>
    <col min="7938" max="7938" width="39" customWidth="1"/>
    <col min="7939" max="7939" width="13.42578125" customWidth="1"/>
    <col min="7940" max="7940" width="11.5703125" customWidth="1"/>
    <col min="7941" max="7941" width="14.5703125" customWidth="1"/>
    <col min="8193" max="8193" width="9.140625" customWidth="1"/>
    <col min="8194" max="8194" width="39" customWidth="1"/>
    <col min="8195" max="8195" width="13.42578125" customWidth="1"/>
    <col min="8196" max="8196" width="11.5703125" customWidth="1"/>
    <col min="8197" max="8197" width="14.5703125" customWidth="1"/>
    <col min="8449" max="8449" width="9.140625" customWidth="1"/>
    <col min="8450" max="8450" width="39" customWidth="1"/>
    <col min="8451" max="8451" width="13.42578125" customWidth="1"/>
    <col min="8452" max="8452" width="11.5703125" customWidth="1"/>
    <col min="8453" max="8453" width="14.5703125" customWidth="1"/>
    <col min="8705" max="8705" width="9.140625" customWidth="1"/>
    <col min="8706" max="8706" width="39" customWidth="1"/>
    <col min="8707" max="8707" width="13.42578125" customWidth="1"/>
    <col min="8708" max="8708" width="11.5703125" customWidth="1"/>
    <col min="8709" max="8709" width="14.5703125" customWidth="1"/>
    <col min="8961" max="8961" width="9.140625" customWidth="1"/>
    <col min="8962" max="8962" width="39" customWidth="1"/>
    <col min="8963" max="8963" width="13.42578125" customWidth="1"/>
    <col min="8964" max="8964" width="11.5703125" customWidth="1"/>
    <col min="8965" max="8965" width="14.5703125" customWidth="1"/>
    <col min="9217" max="9217" width="9.140625" customWidth="1"/>
    <col min="9218" max="9218" width="39" customWidth="1"/>
    <col min="9219" max="9219" width="13.42578125" customWidth="1"/>
    <col min="9220" max="9220" width="11.5703125" customWidth="1"/>
    <col min="9221" max="9221" width="14.5703125" customWidth="1"/>
    <col min="9473" max="9473" width="9.140625" customWidth="1"/>
    <col min="9474" max="9474" width="39" customWidth="1"/>
    <col min="9475" max="9475" width="13.42578125" customWidth="1"/>
    <col min="9476" max="9476" width="11.5703125" customWidth="1"/>
    <col min="9477" max="9477" width="14.5703125" customWidth="1"/>
    <col min="9729" max="9729" width="9.140625" customWidth="1"/>
    <col min="9730" max="9730" width="39" customWidth="1"/>
    <col min="9731" max="9731" width="13.42578125" customWidth="1"/>
    <col min="9732" max="9732" width="11.5703125" customWidth="1"/>
    <col min="9733" max="9733" width="14.5703125" customWidth="1"/>
    <col min="9985" max="9985" width="9.140625" customWidth="1"/>
    <col min="9986" max="9986" width="39" customWidth="1"/>
    <col min="9987" max="9987" width="13.42578125" customWidth="1"/>
    <col min="9988" max="9988" width="11.5703125" customWidth="1"/>
    <col min="9989" max="9989" width="14.5703125" customWidth="1"/>
    <col min="10241" max="10241" width="9.140625" customWidth="1"/>
    <col min="10242" max="10242" width="39" customWidth="1"/>
    <col min="10243" max="10243" width="13.42578125" customWidth="1"/>
    <col min="10244" max="10244" width="11.5703125" customWidth="1"/>
    <col min="10245" max="10245" width="14.5703125" customWidth="1"/>
    <col min="10497" max="10497" width="9.140625" customWidth="1"/>
    <col min="10498" max="10498" width="39" customWidth="1"/>
    <col min="10499" max="10499" width="13.42578125" customWidth="1"/>
    <col min="10500" max="10500" width="11.5703125" customWidth="1"/>
    <col min="10501" max="10501" width="14.5703125" customWidth="1"/>
    <col min="10753" max="10753" width="9.140625" customWidth="1"/>
    <col min="10754" max="10754" width="39" customWidth="1"/>
    <col min="10755" max="10755" width="13.42578125" customWidth="1"/>
    <col min="10756" max="10756" width="11.5703125" customWidth="1"/>
    <col min="10757" max="10757" width="14.5703125" customWidth="1"/>
    <col min="11009" max="11009" width="9.140625" customWidth="1"/>
    <col min="11010" max="11010" width="39" customWidth="1"/>
    <col min="11011" max="11011" width="13.42578125" customWidth="1"/>
    <col min="11012" max="11012" width="11.5703125" customWidth="1"/>
    <col min="11013" max="11013" width="14.5703125" customWidth="1"/>
    <col min="11265" max="11265" width="9.140625" customWidth="1"/>
    <col min="11266" max="11266" width="39" customWidth="1"/>
    <col min="11267" max="11267" width="13.42578125" customWidth="1"/>
    <col min="11268" max="11268" width="11.5703125" customWidth="1"/>
    <col min="11269" max="11269" width="14.5703125" customWidth="1"/>
    <col min="11521" max="11521" width="9.140625" customWidth="1"/>
    <col min="11522" max="11522" width="39" customWidth="1"/>
    <col min="11523" max="11523" width="13.42578125" customWidth="1"/>
    <col min="11524" max="11524" width="11.5703125" customWidth="1"/>
    <col min="11525" max="11525" width="14.5703125" customWidth="1"/>
    <col min="11777" max="11777" width="9.140625" customWidth="1"/>
    <col min="11778" max="11778" width="39" customWidth="1"/>
    <col min="11779" max="11779" width="13.42578125" customWidth="1"/>
    <col min="11780" max="11780" width="11.5703125" customWidth="1"/>
    <col min="11781" max="11781" width="14.5703125" customWidth="1"/>
    <col min="12033" max="12033" width="9.140625" customWidth="1"/>
    <col min="12034" max="12034" width="39" customWidth="1"/>
    <col min="12035" max="12035" width="13.42578125" customWidth="1"/>
    <col min="12036" max="12036" width="11.5703125" customWidth="1"/>
    <col min="12037" max="12037" width="14.5703125" customWidth="1"/>
    <col min="12289" max="12289" width="9.140625" customWidth="1"/>
    <col min="12290" max="12290" width="39" customWidth="1"/>
    <col min="12291" max="12291" width="13.42578125" customWidth="1"/>
    <col min="12292" max="12292" width="11.5703125" customWidth="1"/>
    <col min="12293" max="12293" width="14.5703125" customWidth="1"/>
    <col min="12545" max="12545" width="9.140625" customWidth="1"/>
    <col min="12546" max="12546" width="39" customWidth="1"/>
    <col min="12547" max="12547" width="13.42578125" customWidth="1"/>
    <col min="12548" max="12548" width="11.5703125" customWidth="1"/>
    <col min="12549" max="12549" width="14.5703125" customWidth="1"/>
    <col min="12801" max="12801" width="9.140625" customWidth="1"/>
    <col min="12802" max="12802" width="39" customWidth="1"/>
    <col min="12803" max="12803" width="13.42578125" customWidth="1"/>
    <col min="12804" max="12804" width="11.5703125" customWidth="1"/>
    <col min="12805" max="12805" width="14.5703125" customWidth="1"/>
    <col min="13057" max="13057" width="9.140625" customWidth="1"/>
    <col min="13058" max="13058" width="39" customWidth="1"/>
    <col min="13059" max="13059" width="13.42578125" customWidth="1"/>
    <col min="13060" max="13060" width="11.5703125" customWidth="1"/>
    <col min="13061" max="13061" width="14.5703125" customWidth="1"/>
    <col min="13313" max="13313" width="9.140625" customWidth="1"/>
    <col min="13314" max="13314" width="39" customWidth="1"/>
    <col min="13315" max="13315" width="13.42578125" customWidth="1"/>
    <col min="13316" max="13316" width="11.5703125" customWidth="1"/>
    <col min="13317" max="13317" width="14.5703125" customWidth="1"/>
    <col min="13569" max="13569" width="9.140625" customWidth="1"/>
    <col min="13570" max="13570" width="39" customWidth="1"/>
    <col min="13571" max="13571" width="13.42578125" customWidth="1"/>
    <col min="13572" max="13572" width="11.5703125" customWidth="1"/>
    <col min="13573" max="13573" width="14.5703125" customWidth="1"/>
    <col min="13825" max="13825" width="9.140625" customWidth="1"/>
    <col min="13826" max="13826" width="39" customWidth="1"/>
    <col min="13827" max="13827" width="13.42578125" customWidth="1"/>
    <col min="13828" max="13828" width="11.5703125" customWidth="1"/>
    <col min="13829" max="13829" width="14.5703125" customWidth="1"/>
    <col min="14081" max="14081" width="9.140625" customWidth="1"/>
    <col min="14082" max="14082" width="39" customWidth="1"/>
    <col min="14083" max="14083" width="13.42578125" customWidth="1"/>
    <col min="14084" max="14084" width="11.5703125" customWidth="1"/>
    <col min="14085" max="14085" width="14.5703125" customWidth="1"/>
    <col min="14337" max="14337" width="9.140625" customWidth="1"/>
    <col min="14338" max="14338" width="39" customWidth="1"/>
    <col min="14339" max="14339" width="13.42578125" customWidth="1"/>
    <col min="14340" max="14340" width="11.5703125" customWidth="1"/>
    <col min="14341" max="14341" width="14.5703125" customWidth="1"/>
    <col min="14593" max="14593" width="9.140625" customWidth="1"/>
    <col min="14594" max="14594" width="39" customWidth="1"/>
    <col min="14595" max="14595" width="13.42578125" customWidth="1"/>
    <col min="14596" max="14596" width="11.5703125" customWidth="1"/>
    <col min="14597" max="14597" width="14.5703125" customWidth="1"/>
    <col min="14849" max="14849" width="9.140625" customWidth="1"/>
    <col min="14850" max="14850" width="39" customWidth="1"/>
    <col min="14851" max="14851" width="13.42578125" customWidth="1"/>
    <col min="14852" max="14852" width="11.5703125" customWidth="1"/>
    <col min="14853" max="14853" width="14.5703125" customWidth="1"/>
    <col min="15105" max="15105" width="9.140625" customWidth="1"/>
    <col min="15106" max="15106" width="39" customWidth="1"/>
    <col min="15107" max="15107" width="13.42578125" customWidth="1"/>
    <col min="15108" max="15108" width="11.5703125" customWidth="1"/>
    <col min="15109" max="15109" width="14.5703125" customWidth="1"/>
    <col min="15361" max="15361" width="9.140625" customWidth="1"/>
    <col min="15362" max="15362" width="39" customWidth="1"/>
    <col min="15363" max="15363" width="13.42578125" customWidth="1"/>
    <col min="15364" max="15364" width="11.5703125" customWidth="1"/>
    <col min="15365" max="15365" width="14.5703125" customWidth="1"/>
    <col min="15617" max="15617" width="9.140625" customWidth="1"/>
    <col min="15618" max="15618" width="39" customWidth="1"/>
    <col min="15619" max="15619" width="13.42578125" customWidth="1"/>
    <col min="15620" max="15620" width="11.5703125" customWidth="1"/>
    <col min="15621" max="15621" width="14.5703125" customWidth="1"/>
    <col min="15873" max="15873" width="9.140625" customWidth="1"/>
    <col min="15874" max="15874" width="39" customWidth="1"/>
    <col min="15875" max="15875" width="13.42578125" customWidth="1"/>
    <col min="15876" max="15876" width="11.5703125" customWidth="1"/>
    <col min="15877" max="15877" width="14.5703125" customWidth="1"/>
    <col min="16129" max="16129" width="9.140625" customWidth="1"/>
    <col min="16130" max="16130" width="39" customWidth="1"/>
    <col min="16131" max="16131" width="13.42578125" customWidth="1"/>
    <col min="16132" max="16132" width="11.5703125" customWidth="1"/>
    <col min="16133" max="16133" width="14.5703125" customWidth="1"/>
  </cols>
  <sheetData>
    <row r="1" spans="1:5" x14ac:dyDescent="0.25">
      <c r="B1" s="2"/>
      <c r="C1" s="2"/>
      <c r="D1" s="3"/>
      <c r="E1" s="3" t="s">
        <v>0</v>
      </c>
    </row>
    <row r="2" spans="1:5" x14ac:dyDescent="0.25">
      <c r="B2" s="4" t="s">
        <v>235</v>
      </c>
      <c r="C2" s="5"/>
      <c r="D2" s="3" t="s">
        <v>236</v>
      </c>
      <c r="E2" s="3"/>
    </row>
    <row r="3" spans="1:5" ht="14.45" customHeight="1" x14ac:dyDescent="0.25">
      <c r="A3" s="6"/>
      <c r="B3" s="83" t="s">
        <v>234</v>
      </c>
      <c r="C3" s="8"/>
      <c r="D3" s="3"/>
      <c r="E3" s="3" t="s">
        <v>1</v>
      </c>
    </row>
    <row r="4" spans="1:5" ht="14.45" customHeight="1" thickBot="1" x14ac:dyDescent="0.3">
      <c r="A4" s="6"/>
      <c r="B4" s="7"/>
      <c r="C4" s="8"/>
      <c r="D4" s="3"/>
      <c r="E4" s="3"/>
    </row>
    <row r="5" spans="1:5" ht="14.45" customHeight="1" thickBot="1" x14ac:dyDescent="0.3">
      <c r="A5" s="9"/>
      <c r="B5" s="6"/>
      <c r="C5" s="10" t="s">
        <v>237</v>
      </c>
      <c r="D5" s="10" t="s">
        <v>2</v>
      </c>
      <c r="E5" s="10" t="s">
        <v>238</v>
      </c>
    </row>
    <row r="6" spans="1:5" ht="14.45" customHeight="1" thickBot="1" x14ac:dyDescent="0.3">
      <c r="A6" s="11"/>
      <c r="B6" s="12" t="s">
        <v>3</v>
      </c>
      <c r="C6" s="13">
        <f>C7+C14+C15+C19</f>
        <v>8216906.7199999997</v>
      </c>
      <c r="D6" s="13">
        <f>D7+D14+D15+D19</f>
        <v>52226.5</v>
      </c>
      <c r="E6" s="13">
        <f>E7+E14+E15+E19</f>
        <v>8269133.2199999997</v>
      </c>
    </row>
    <row r="7" spans="1:5" ht="14.45" customHeight="1" thickBot="1" x14ac:dyDescent="0.3">
      <c r="A7" s="14" t="s">
        <v>4</v>
      </c>
      <c r="B7" s="15" t="s">
        <v>5</v>
      </c>
      <c r="C7" s="16">
        <f>SUM(C8:C13)</f>
        <v>4401000</v>
      </c>
      <c r="D7" s="16">
        <f>SUM(D8:D13)</f>
        <v>0</v>
      </c>
      <c r="E7" s="16">
        <f>SUM(E8:E13)</f>
        <v>4401000</v>
      </c>
    </row>
    <row r="8" spans="1:5" ht="14.45" customHeight="1" x14ac:dyDescent="0.25">
      <c r="A8" s="17" t="s">
        <v>6</v>
      </c>
      <c r="B8" s="18" t="s">
        <v>7</v>
      </c>
      <c r="C8" s="19">
        <v>4100000</v>
      </c>
      <c r="D8" s="19"/>
      <c r="E8" s="19">
        <f>C8+D8</f>
        <v>4100000</v>
      </c>
    </row>
    <row r="9" spans="1:5" ht="14.45" customHeight="1" x14ac:dyDescent="0.25">
      <c r="A9" s="20" t="s">
        <v>8</v>
      </c>
      <c r="B9" s="21" t="s">
        <v>9</v>
      </c>
      <c r="C9" s="22">
        <v>300000</v>
      </c>
      <c r="D9" s="22"/>
      <c r="E9" s="22">
        <f>C9+D9</f>
        <v>300000</v>
      </c>
    </row>
    <row r="10" spans="1:5" ht="14.45" customHeight="1" x14ac:dyDescent="0.25">
      <c r="A10" s="20" t="s">
        <v>10</v>
      </c>
      <c r="B10" s="21" t="s">
        <v>11</v>
      </c>
      <c r="C10" s="22"/>
      <c r="D10" s="22"/>
      <c r="E10" s="22"/>
    </row>
    <row r="11" spans="1:5" ht="14.45" customHeight="1" x14ac:dyDescent="0.25">
      <c r="A11" s="20" t="s">
        <v>12</v>
      </c>
      <c r="B11" s="21" t="s">
        <v>13</v>
      </c>
      <c r="C11" s="22">
        <v>500</v>
      </c>
      <c r="D11" s="22"/>
      <c r="E11" s="22">
        <f>C11+D11</f>
        <v>500</v>
      </c>
    </row>
    <row r="12" spans="1:5" ht="14.45" customHeight="1" x14ac:dyDescent="0.25">
      <c r="A12" s="20" t="s">
        <v>14</v>
      </c>
      <c r="B12" s="21" t="s">
        <v>15</v>
      </c>
      <c r="C12" s="22">
        <v>500</v>
      </c>
      <c r="D12" s="22"/>
      <c r="E12" s="22">
        <f>C12+D12</f>
        <v>500</v>
      </c>
    </row>
    <row r="13" spans="1:5" ht="14.45" customHeight="1" thickBot="1" x14ac:dyDescent="0.3">
      <c r="A13" s="23" t="s">
        <v>16</v>
      </c>
      <c r="B13" s="24" t="s">
        <v>17</v>
      </c>
      <c r="C13" s="25"/>
      <c r="D13" s="25"/>
      <c r="E13" s="25"/>
    </row>
    <row r="14" spans="1:5" ht="14.45" customHeight="1" thickBot="1" x14ac:dyDescent="0.3">
      <c r="A14" s="26" t="s">
        <v>18</v>
      </c>
      <c r="B14" s="27" t="s">
        <v>19</v>
      </c>
      <c r="C14" s="16">
        <v>425381</v>
      </c>
      <c r="D14" s="16">
        <v>46000</v>
      </c>
      <c r="E14" s="16">
        <f>C14+D14</f>
        <v>471381</v>
      </c>
    </row>
    <row r="15" spans="1:5" ht="14.45" customHeight="1" thickBot="1" x14ac:dyDescent="0.3">
      <c r="A15" s="26"/>
      <c r="B15" s="27" t="s">
        <v>20</v>
      </c>
      <c r="C15" s="16">
        <f>C16+C17+C18</f>
        <v>3372717.7199999997</v>
      </c>
      <c r="D15" s="16">
        <f>D16+D17+D18</f>
        <v>6226.5</v>
      </c>
      <c r="E15" s="16">
        <f>E16+E17+E18</f>
        <v>3378944.2199999997</v>
      </c>
    </row>
    <row r="16" spans="1:5" ht="14.45" customHeight="1" x14ac:dyDescent="0.25">
      <c r="A16" s="17" t="s">
        <v>21</v>
      </c>
      <c r="B16" s="18" t="s">
        <v>22</v>
      </c>
      <c r="C16" s="28">
        <v>869055</v>
      </c>
      <c r="D16" s="28"/>
      <c r="E16" s="19">
        <f>C16+D16</f>
        <v>869055</v>
      </c>
    </row>
    <row r="17" spans="1:5" ht="14.45" customHeight="1" x14ac:dyDescent="0.25">
      <c r="A17" s="20" t="s">
        <v>23</v>
      </c>
      <c r="B17" s="21" t="s">
        <v>24</v>
      </c>
      <c r="C17" s="29">
        <v>2173734</v>
      </c>
      <c r="D17" s="29"/>
      <c r="E17" s="22">
        <f>C17+D17</f>
        <v>2173734</v>
      </c>
    </row>
    <row r="18" spans="1:5" ht="14.45" customHeight="1" thickBot="1" x14ac:dyDescent="0.3">
      <c r="A18" s="23" t="s">
        <v>25</v>
      </c>
      <c r="B18" s="24" t="s">
        <v>26</v>
      </c>
      <c r="C18" s="30">
        <v>329928.71999999997</v>
      </c>
      <c r="D18" s="30">
        <f>5510.5+716</f>
        <v>6226.5</v>
      </c>
      <c r="E18" s="25">
        <f>C18+D18</f>
        <v>336155.22</v>
      </c>
    </row>
    <row r="19" spans="1:5" ht="14.45" customHeight="1" thickBot="1" x14ac:dyDescent="0.3">
      <c r="A19" s="26"/>
      <c r="B19" s="27" t="s">
        <v>27</v>
      </c>
      <c r="C19" s="16">
        <f>SUM(C20:C23)</f>
        <v>17808</v>
      </c>
      <c r="D19" s="16">
        <f>SUM(D20:D23)</f>
        <v>0</v>
      </c>
      <c r="E19" s="16">
        <f>SUM(E20:E23)</f>
        <v>17808</v>
      </c>
    </row>
    <row r="20" spans="1:5" ht="14.45" customHeight="1" x14ac:dyDescent="0.25">
      <c r="A20" s="17" t="s">
        <v>28</v>
      </c>
      <c r="B20" s="18" t="s">
        <v>29</v>
      </c>
      <c r="C20" s="31"/>
      <c r="D20" s="31"/>
      <c r="E20" s="31"/>
    </row>
    <row r="21" spans="1:5" ht="14.45" customHeight="1" x14ac:dyDescent="0.25">
      <c r="A21" s="20" t="s">
        <v>30</v>
      </c>
      <c r="B21" s="21" t="s">
        <v>31</v>
      </c>
      <c r="C21" s="22">
        <v>13520</v>
      </c>
      <c r="D21" s="22"/>
      <c r="E21" s="22">
        <f>C21+D21</f>
        <v>13520</v>
      </c>
    </row>
    <row r="22" spans="1:5" ht="14.45" customHeight="1" x14ac:dyDescent="0.25">
      <c r="A22" s="20" t="s">
        <v>32</v>
      </c>
      <c r="B22" s="21" t="s">
        <v>33</v>
      </c>
      <c r="C22" s="29"/>
      <c r="D22" s="29"/>
      <c r="E22" s="22">
        <f>C22+D22</f>
        <v>0</v>
      </c>
    </row>
    <row r="23" spans="1:5" ht="14.45" customHeight="1" thickBot="1" x14ac:dyDescent="0.3">
      <c r="A23" s="23" t="s">
        <v>34</v>
      </c>
      <c r="B23" s="24" t="s">
        <v>27</v>
      </c>
      <c r="C23" s="30">
        <v>4288</v>
      </c>
      <c r="D23" s="30"/>
      <c r="E23" s="25">
        <f>C23+D23</f>
        <v>4288</v>
      </c>
    </row>
    <row r="24" spans="1:5" ht="14.45" customHeight="1" thickBot="1" x14ac:dyDescent="0.3">
      <c r="A24" s="26"/>
      <c r="B24" s="27" t="s">
        <v>35</v>
      </c>
      <c r="C24" s="16">
        <f>C25+C30</f>
        <v>-7898027.8699999992</v>
      </c>
      <c r="D24" s="16">
        <f>D25+D30</f>
        <v>-7526.5</v>
      </c>
      <c r="E24" s="16">
        <f>E25+E30</f>
        <v>-7905554.3699999992</v>
      </c>
    </row>
    <row r="25" spans="1:5" ht="14.45" customHeight="1" thickBot="1" x14ac:dyDescent="0.3">
      <c r="A25" s="26"/>
      <c r="B25" s="27" t="s">
        <v>36</v>
      </c>
      <c r="C25" s="16">
        <f>C26+C27+C28+C29</f>
        <v>-633917.6</v>
      </c>
      <c r="D25" s="16">
        <f>D26+D27+D28+D29</f>
        <v>67700</v>
      </c>
      <c r="E25" s="16">
        <f>E26+E27+E28+E29</f>
        <v>-566217.6</v>
      </c>
    </row>
    <row r="26" spans="1:5" ht="14.45" customHeight="1" x14ac:dyDescent="0.25">
      <c r="A26" s="17" t="s">
        <v>37</v>
      </c>
      <c r="B26" s="18" t="s">
        <v>38</v>
      </c>
      <c r="C26" s="32"/>
      <c r="D26" s="32"/>
      <c r="E26" s="32"/>
    </row>
    <row r="27" spans="1:5" ht="14.45" customHeight="1" x14ac:dyDescent="0.25">
      <c r="A27" s="20" t="s">
        <v>39</v>
      </c>
      <c r="B27" s="21" t="s">
        <v>40</v>
      </c>
      <c r="C27" s="29">
        <v>-417734.6</v>
      </c>
      <c r="D27" s="29">
        <v>67700</v>
      </c>
      <c r="E27" s="22">
        <f>C27+D27</f>
        <v>-350034.6</v>
      </c>
    </row>
    <row r="28" spans="1:5" ht="14.45" customHeight="1" x14ac:dyDescent="0.25">
      <c r="A28" s="20" t="s">
        <v>41</v>
      </c>
      <c r="B28" s="21" t="s">
        <v>42</v>
      </c>
      <c r="C28" s="29">
        <v>-216183</v>
      </c>
      <c r="D28" s="29"/>
      <c r="E28" s="22">
        <f>C28+D28</f>
        <v>-216183</v>
      </c>
    </row>
    <row r="29" spans="1:5" ht="14.45" customHeight="1" thickBot="1" x14ac:dyDescent="0.3">
      <c r="A29" s="23" t="s">
        <v>43</v>
      </c>
      <c r="B29" s="24" t="s">
        <v>44</v>
      </c>
      <c r="C29" s="33"/>
      <c r="D29" s="33"/>
      <c r="E29" s="25">
        <f>C29+D29</f>
        <v>0</v>
      </c>
    </row>
    <row r="30" spans="1:5" ht="14.45" customHeight="1" thickBot="1" x14ac:dyDescent="0.3">
      <c r="A30" s="26"/>
      <c r="B30" s="27" t="s">
        <v>45</v>
      </c>
      <c r="C30" s="16">
        <f>C31+C32+C33</f>
        <v>-7264110.2699999996</v>
      </c>
      <c r="D30" s="16">
        <f>D31+D32+D33</f>
        <v>-75226.5</v>
      </c>
      <c r="E30" s="16">
        <f>E31+E32+E33</f>
        <v>-7339336.7699999996</v>
      </c>
    </row>
    <row r="31" spans="1:5" ht="14.45" customHeight="1" x14ac:dyDescent="0.25">
      <c r="A31" s="17" t="s">
        <v>46</v>
      </c>
      <c r="B31" s="18" t="s">
        <v>47</v>
      </c>
      <c r="C31" s="28">
        <v>-4592928.0999999996</v>
      </c>
      <c r="D31" s="28">
        <v>-33159.4</v>
      </c>
      <c r="E31" s="19">
        <f>C31+D31</f>
        <v>-4626087.5</v>
      </c>
    </row>
    <row r="32" spans="1:5" ht="14.45" customHeight="1" x14ac:dyDescent="0.25">
      <c r="A32" s="20" t="s">
        <v>48</v>
      </c>
      <c r="B32" s="21" t="s">
        <v>49</v>
      </c>
      <c r="C32" s="29">
        <v>-2630927.17</v>
      </c>
      <c r="D32" s="29">
        <v>-42067.1</v>
      </c>
      <c r="E32" s="22">
        <f>C32+D32</f>
        <v>-2672994.27</v>
      </c>
    </row>
    <row r="33" spans="1:5" ht="14.45" customHeight="1" thickBot="1" x14ac:dyDescent="0.3">
      <c r="A33" s="23" t="s">
        <v>50</v>
      </c>
      <c r="B33" s="24" t="s">
        <v>51</v>
      </c>
      <c r="C33" s="33">
        <v>-40255</v>
      </c>
      <c r="D33" s="33"/>
      <c r="E33" s="25">
        <f>C33+D33</f>
        <v>-40255</v>
      </c>
    </row>
    <row r="34" spans="1:5" ht="14.45" customHeight="1" thickBot="1" x14ac:dyDescent="0.3">
      <c r="A34" s="26"/>
      <c r="B34" s="27" t="s">
        <v>52</v>
      </c>
      <c r="C34" s="34">
        <f>C6+C24</f>
        <v>318878.85000000056</v>
      </c>
      <c r="D34" s="34">
        <f>D6+D24</f>
        <v>44700</v>
      </c>
      <c r="E34" s="34">
        <f>E6+E24</f>
        <v>363578.85000000056</v>
      </c>
    </row>
    <row r="35" spans="1:5" ht="14.45" customHeight="1" thickBot="1" x14ac:dyDescent="0.3">
      <c r="A35" s="26"/>
      <c r="B35" s="27" t="s">
        <v>53</v>
      </c>
      <c r="C35" s="35">
        <f>C36+C37+C38+C39+C40+C41+C42+C43+C44+C45+C46+C47</f>
        <v>-1480926.71</v>
      </c>
      <c r="D35" s="35">
        <f>D36+D37+D38+D39+D40+D41+D42+D43+D44+D45+D46+D47</f>
        <v>-44700</v>
      </c>
      <c r="E35" s="35">
        <f>E36+E37+E38+E39+E40+E41+E42+E43+E44+E45+E46+E47</f>
        <v>-1525626.71</v>
      </c>
    </row>
    <row r="36" spans="1:5" ht="14.45" customHeight="1" x14ac:dyDescent="0.25">
      <c r="A36" s="17" t="s">
        <v>54</v>
      </c>
      <c r="B36" s="18" t="s">
        <v>55</v>
      </c>
      <c r="C36" s="32">
        <v>3000</v>
      </c>
      <c r="D36" s="32"/>
      <c r="E36" s="19">
        <f>C36+D36</f>
        <v>3000</v>
      </c>
    </row>
    <row r="37" spans="1:5" ht="14.45" customHeight="1" x14ac:dyDescent="0.25">
      <c r="A37" s="20" t="s">
        <v>56</v>
      </c>
      <c r="B37" s="21" t="s">
        <v>57</v>
      </c>
      <c r="C37" s="36">
        <v>-3411078.9</v>
      </c>
      <c r="D37" s="36">
        <v>-44700</v>
      </c>
      <c r="E37" s="22">
        <f>C37+D37</f>
        <v>-3455778.9</v>
      </c>
    </row>
    <row r="38" spans="1:5" ht="14.45" customHeight="1" x14ac:dyDescent="0.25">
      <c r="A38" s="20" t="s">
        <v>58</v>
      </c>
      <c r="B38" s="21" t="s">
        <v>59</v>
      </c>
      <c r="C38" s="29">
        <v>2015440</v>
      </c>
      <c r="D38" s="29"/>
      <c r="E38" s="22">
        <f>C38+D38</f>
        <v>2015440</v>
      </c>
    </row>
    <row r="39" spans="1:5" ht="14.45" customHeight="1" x14ac:dyDescent="0.25">
      <c r="A39" s="20" t="s">
        <v>60</v>
      </c>
      <c r="B39" s="21" t="s">
        <v>61</v>
      </c>
      <c r="C39" s="36">
        <v>-57094</v>
      </c>
      <c r="D39" s="36"/>
      <c r="E39" s="22">
        <f>C39+D39</f>
        <v>-57094</v>
      </c>
    </row>
    <row r="40" spans="1:5" ht="14.45" customHeight="1" x14ac:dyDescent="0.25">
      <c r="A40" s="20" t="s">
        <v>62</v>
      </c>
      <c r="B40" s="21" t="s">
        <v>63</v>
      </c>
      <c r="C40" s="37"/>
      <c r="D40" s="37"/>
      <c r="E40" s="37"/>
    </row>
    <row r="41" spans="1:5" ht="14.45" customHeight="1" x14ac:dyDescent="0.25">
      <c r="A41" s="20" t="s">
        <v>64</v>
      </c>
      <c r="B41" s="21" t="s">
        <v>65</v>
      </c>
      <c r="C41" s="37"/>
      <c r="D41" s="37"/>
      <c r="E41" s="37"/>
    </row>
    <row r="42" spans="1:5" ht="14.45" customHeight="1" x14ac:dyDescent="0.25">
      <c r="A42" s="20" t="s">
        <v>66</v>
      </c>
      <c r="B42" s="21" t="s">
        <v>67</v>
      </c>
      <c r="C42" s="37"/>
      <c r="D42" s="37"/>
      <c r="E42" s="37"/>
    </row>
    <row r="43" spans="1:5" ht="14.45" customHeight="1" x14ac:dyDescent="0.25">
      <c r="A43" s="20" t="s">
        <v>68</v>
      </c>
      <c r="B43" s="21" t="s">
        <v>69</v>
      </c>
      <c r="C43" s="37"/>
      <c r="D43" s="37"/>
      <c r="E43" s="37"/>
    </row>
    <row r="44" spans="1:5" ht="14.45" customHeight="1" x14ac:dyDescent="0.25">
      <c r="A44" s="20" t="s">
        <v>70</v>
      </c>
      <c r="B44" s="21" t="s">
        <v>71</v>
      </c>
      <c r="C44" s="36"/>
      <c r="D44" s="36"/>
      <c r="E44" s="36"/>
    </row>
    <row r="45" spans="1:5" ht="14.45" customHeight="1" x14ac:dyDescent="0.25">
      <c r="A45" s="20" t="s">
        <v>72</v>
      </c>
      <c r="B45" s="21" t="s">
        <v>73</v>
      </c>
      <c r="C45" s="37"/>
      <c r="D45" s="37"/>
      <c r="E45" s="37"/>
    </row>
    <row r="46" spans="1:5" ht="14.45" customHeight="1" x14ac:dyDescent="0.25">
      <c r="A46" s="20" t="s">
        <v>74</v>
      </c>
      <c r="B46" s="21" t="s">
        <v>75</v>
      </c>
      <c r="C46" s="37"/>
      <c r="D46" s="37"/>
      <c r="E46" s="37"/>
    </row>
    <row r="47" spans="1:5" ht="14.45" customHeight="1" thickBot="1" x14ac:dyDescent="0.3">
      <c r="A47" s="23" t="s">
        <v>76</v>
      </c>
      <c r="B47" s="24" t="s">
        <v>77</v>
      </c>
      <c r="C47" s="33">
        <v>-31193.81</v>
      </c>
      <c r="D47" s="33"/>
      <c r="E47" s="25">
        <f>C47+D47</f>
        <v>-31193.81</v>
      </c>
    </row>
    <row r="48" spans="1:5" ht="14.45" customHeight="1" thickBot="1" x14ac:dyDescent="0.3">
      <c r="A48" s="26"/>
      <c r="B48" s="27" t="s">
        <v>78</v>
      </c>
      <c r="C48" s="34">
        <f>C34+C35</f>
        <v>-1162047.8599999994</v>
      </c>
      <c r="D48" s="34">
        <f>D34+D35</f>
        <v>0</v>
      </c>
      <c r="E48" s="34">
        <f>E34+E35</f>
        <v>-1162047.8599999994</v>
      </c>
    </row>
    <row r="49" spans="1:5" ht="14.45" customHeight="1" thickBot="1" x14ac:dyDescent="0.3">
      <c r="A49" s="26"/>
      <c r="B49" s="27" t="s">
        <v>79</v>
      </c>
      <c r="C49" s="35">
        <f>C50+C51</f>
        <v>787683</v>
      </c>
      <c r="D49" s="35">
        <f>D50+D51</f>
        <v>0</v>
      </c>
      <c r="E49" s="35">
        <f>E50+E51</f>
        <v>787683</v>
      </c>
    </row>
    <row r="50" spans="1:5" ht="14.45" customHeight="1" x14ac:dyDescent="0.25">
      <c r="A50" s="17" t="s">
        <v>80</v>
      </c>
      <c r="B50" s="18" t="s">
        <v>81</v>
      </c>
      <c r="C50" s="38">
        <v>1085000</v>
      </c>
      <c r="D50" s="38"/>
      <c r="E50" s="19">
        <f>C50+D50</f>
        <v>1085000</v>
      </c>
    </row>
    <row r="51" spans="1:5" ht="14.45" customHeight="1" thickBot="1" x14ac:dyDescent="0.3">
      <c r="A51" s="23" t="s">
        <v>82</v>
      </c>
      <c r="B51" s="24" t="s">
        <v>83</v>
      </c>
      <c r="C51" s="39">
        <v>-297317</v>
      </c>
      <c r="D51" s="39"/>
      <c r="E51" s="25">
        <f>C51+D51</f>
        <v>-297317</v>
      </c>
    </row>
    <row r="52" spans="1:5" ht="14.45" customHeight="1" x14ac:dyDescent="0.25">
      <c r="A52" s="40" t="s">
        <v>84</v>
      </c>
      <c r="B52" s="41" t="s">
        <v>85</v>
      </c>
      <c r="C52" s="42">
        <v>-374364.86</v>
      </c>
      <c r="D52" s="42"/>
      <c r="E52" s="43">
        <f>C52+D52</f>
        <v>-374364.86</v>
      </c>
    </row>
    <row r="53" spans="1:5" ht="14.45" customHeight="1" thickBot="1" x14ac:dyDescent="0.3">
      <c r="A53" s="44"/>
      <c r="B53" s="45" t="s">
        <v>86</v>
      </c>
      <c r="C53" s="46"/>
      <c r="D53" s="46"/>
      <c r="E53" s="46"/>
    </row>
    <row r="54" spans="1:5" ht="6.75" customHeight="1" thickBot="1" x14ac:dyDescent="0.3">
      <c r="A54" s="47"/>
      <c r="B54" s="48"/>
      <c r="C54" s="49"/>
      <c r="D54" s="49"/>
      <c r="E54" s="49"/>
    </row>
    <row r="55" spans="1:5" ht="47.25" customHeight="1" thickBot="1" x14ac:dyDescent="0.3">
      <c r="A55" s="50"/>
      <c r="B55" s="50" t="s">
        <v>87</v>
      </c>
      <c r="C55" s="16">
        <f>C56+C63+C64+C68+C77+C84+C91+C94+C108+C115</f>
        <v>11694711.58</v>
      </c>
      <c r="D55" s="16">
        <f>D56+D63+D64+D68+D77+D84+D91+D94+D108+D115</f>
        <v>52226.5</v>
      </c>
      <c r="E55" s="84">
        <f>E56+E63+E64+E68+E77+E84+E91+E94+E108+E115</f>
        <v>11733930.08</v>
      </c>
    </row>
    <row r="56" spans="1:5" ht="14.45" customHeight="1" thickBot="1" x14ac:dyDescent="0.3">
      <c r="A56" s="26" t="s">
        <v>88</v>
      </c>
      <c r="B56" s="27" t="s">
        <v>89</v>
      </c>
      <c r="C56" s="51">
        <f>SUM(C57:C62)</f>
        <v>1352136.77</v>
      </c>
      <c r="D56" s="51">
        <f>SUM(D57:D62)</f>
        <v>4500</v>
      </c>
      <c r="E56" s="51">
        <f>SUM(E57:E62)</f>
        <v>1356636.77</v>
      </c>
    </row>
    <row r="57" spans="1:5" ht="14.45" customHeight="1" x14ac:dyDescent="0.25">
      <c r="A57" s="17" t="s">
        <v>90</v>
      </c>
      <c r="B57" s="18" t="s">
        <v>91</v>
      </c>
      <c r="C57" s="52">
        <v>55970.8</v>
      </c>
      <c r="D57" s="52"/>
      <c r="E57" s="52">
        <f t="shared" ref="E57:E62" si="0">C57+D57</f>
        <v>55970.8</v>
      </c>
    </row>
    <row r="58" spans="1:5" ht="14.45" customHeight="1" x14ac:dyDescent="0.25">
      <c r="A58" s="20" t="s">
        <v>92</v>
      </c>
      <c r="B58" s="21" t="s">
        <v>93</v>
      </c>
      <c r="C58" s="53">
        <v>838155.16</v>
      </c>
      <c r="D58" s="52">
        <v>4500</v>
      </c>
      <c r="E58" s="53">
        <f t="shared" si="0"/>
        <v>842655.16</v>
      </c>
    </row>
    <row r="59" spans="1:5" ht="14.45" customHeight="1" x14ac:dyDescent="0.25">
      <c r="A59" s="20" t="s">
        <v>94</v>
      </c>
      <c r="B59" s="21" t="s">
        <v>95</v>
      </c>
      <c r="C59" s="54">
        <v>38700</v>
      </c>
      <c r="D59" s="54"/>
      <c r="E59" s="53">
        <f t="shared" si="0"/>
        <v>38700</v>
      </c>
    </row>
    <row r="60" spans="1:5" ht="14.45" customHeight="1" x14ac:dyDescent="0.25">
      <c r="A60" s="20" t="s">
        <v>96</v>
      </c>
      <c r="B60" s="21" t="s">
        <v>97</v>
      </c>
      <c r="C60" s="53">
        <v>78000</v>
      </c>
      <c r="D60" s="53"/>
      <c r="E60" s="53">
        <f t="shared" si="0"/>
        <v>78000</v>
      </c>
    </row>
    <row r="61" spans="1:5" ht="14.45" customHeight="1" x14ac:dyDescent="0.25">
      <c r="A61" s="20" t="s">
        <v>98</v>
      </c>
      <c r="B61" s="21" t="s">
        <v>99</v>
      </c>
      <c r="C61" s="54">
        <v>326310.81</v>
      </c>
      <c r="D61" s="54"/>
      <c r="E61" s="53">
        <f t="shared" si="0"/>
        <v>326310.81</v>
      </c>
    </row>
    <row r="62" spans="1:5" ht="14.45" customHeight="1" thickBot="1" x14ac:dyDescent="0.3">
      <c r="A62" s="23"/>
      <c r="B62" s="24" t="s">
        <v>100</v>
      </c>
      <c r="C62" s="55">
        <v>15000</v>
      </c>
      <c r="D62" s="55"/>
      <c r="E62" s="55">
        <f t="shared" si="0"/>
        <v>15000</v>
      </c>
    </row>
    <row r="63" spans="1:5" ht="14.45" customHeight="1" thickBot="1" x14ac:dyDescent="0.3">
      <c r="A63" s="26" t="s">
        <v>101</v>
      </c>
      <c r="B63" s="27" t="s">
        <v>102</v>
      </c>
      <c r="C63" s="56"/>
      <c r="D63" s="56"/>
      <c r="E63" s="56"/>
    </row>
    <row r="64" spans="1:5" ht="14.45" customHeight="1" thickBot="1" x14ac:dyDescent="0.3">
      <c r="A64" s="26" t="s">
        <v>103</v>
      </c>
      <c r="B64" s="27" t="s">
        <v>104</v>
      </c>
      <c r="C64" s="57">
        <f>SUM(C65:C67)</f>
        <v>15896</v>
      </c>
      <c r="D64" s="57">
        <f>SUM(D65:D67)</f>
        <v>0</v>
      </c>
      <c r="E64" s="57">
        <f>SUM(E65:E67)</f>
        <v>15896</v>
      </c>
    </row>
    <row r="65" spans="1:5" ht="14.45" customHeight="1" x14ac:dyDescent="0.25">
      <c r="A65" s="17" t="s">
        <v>105</v>
      </c>
      <c r="B65" s="18" t="s">
        <v>106</v>
      </c>
      <c r="C65" s="52">
        <v>2896</v>
      </c>
      <c r="D65" s="52"/>
      <c r="E65" s="52">
        <f>C65+D65</f>
        <v>2896</v>
      </c>
    </row>
    <row r="66" spans="1:5" ht="14.45" customHeight="1" x14ac:dyDescent="0.25">
      <c r="A66" s="20" t="s">
        <v>107</v>
      </c>
      <c r="B66" s="21" t="s">
        <v>108</v>
      </c>
      <c r="C66" s="53">
        <v>13000</v>
      </c>
      <c r="D66" s="53"/>
      <c r="E66" s="53">
        <f>C66+D66</f>
        <v>13000</v>
      </c>
    </row>
    <row r="67" spans="1:5" ht="14.45" customHeight="1" thickBot="1" x14ac:dyDescent="0.3">
      <c r="A67" s="23"/>
      <c r="B67" s="24" t="s">
        <v>109</v>
      </c>
      <c r="C67" s="55"/>
      <c r="D67" s="55"/>
      <c r="E67" s="58">
        <f>C67+D67</f>
        <v>0</v>
      </c>
    </row>
    <row r="68" spans="1:5" ht="14.45" customHeight="1" thickBot="1" x14ac:dyDescent="0.3">
      <c r="A68" s="26" t="s">
        <v>110</v>
      </c>
      <c r="B68" s="27" t="s">
        <v>111</v>
      </c>
      <c r="C68" s="51">
        <f>SUM(C69:C76)</f>
        <v>3399017.9</v>
      </c>
      <c r="D68" s="51">
        <f>SUM(D69:D76)</f>
        <v>29515</v>
      </c>
      <c r="E68" s="51">
        <f>SUM(E69:E76)</f>
        <v>3428532.9</v>
      </c>
    </row>
    <row r="69" spans="1:5" ht="14.45" customHeight="1" x14ac:dyDescent="0.25">
      <c r="A69" s="20" t="s">
        <v>112</v>
      </c>
      <c r="B69" s="21" t="s">
        <v>113</v>
      </c>
      <c r="C69" s="53">
        <v>11280</v>
      </c>
      <c r="D69" s="53"/>
      <c r="E69" s="53">
        <f t="shared" ref="E69:E76" si="1">C69+D69</f>
        <v>11280</v>
      </c>
    </row>
    <row r="70" spans="1:5" ht="14.45" customHeight="1" x14ac:dyDescent="0.25">
      <c r="A70" s="20" t="s">
        <v>114</v>
      </c>
      <c r="B70" s="21" t="s">
        <v>115</v>
      </c>
      <c r="C70" s="53">
        <v>19685</v>
      </c>
      <c r="D70" s="53">
        <v>18740</v>
      </c>
      <c r="E70" s="53">
        <f t="shared" si="1"/>
        <v>38425</v>
      </c>
    </row>
    <row r="71" spans="1:5" ht="14.45" customHeight="1" x14ac:dyDescent="0.25">
      <c r="A71" s="20" t="s">
        <v>116</v>
      </c>
      <c r="B71" s="21" t="s">
        <v>117</v>
      </c>
      <c r="C71" s="53">
        <v>308854</v>
      </c>
      <c r="D71" s="53">
        <v>10775</v>
      </c>
      <c r="E71" s="53">
        <f t="shared" si="1"/>
        <v>319629</v>
      </c>
    </row>
    <row r="72" spans="1:5" ht="14.45" customHeight="1" x14ac:dyDescent="0.25">
      <c r="A72" s="20" t="s">
        <v>118</v>
      </c>
      <c r="B72" s="21" t="s">
        <v>119</v>
      </c>
      <c r="C72" s="53">
        <v>30367.8</v>
      </c>
      <c r="D72" s="53"/>
      <c r="E72" s="53">
        <f t="shared" si="1"/>
        <v>30367.8</v>
      </c>
    </row>
    <row r="73" spans="1:5" ht="14.45" customHeight="1" x14ac:dyDescent="0.25">
      <c r="A73" s="20" t="s">
        <v>120</v>
      </c>
      <c r="B73" s="21" t="s">
        <v>121</v>
      </c>
      <c r="C73" s="53">
        <v>4900</v>
      </c>
      <c r="D73" s="53"/>
      <c r="E73" s="53">
        <f t="shared" si="1"/>
        <v>4900</v>
      </c>
    </row>
    <row r="74" spans="1:5" ht="14.45" customHeight="1" x14ac:dyDescent="0.25">
      <c r="A74" s="20" t="s">
        <v>122</v>
      </c>
      <c r="B74" s="21" t="s">
        <v>123</v>
      </c>
      <c r="C74" s="53">
        <v>2872658.9</v>
      </c>
      <c r="D74" s="53"/>
      <c r="E74" s="53">
        <f t="shared" si="1"/>
        <v>2872658.9</v>
      </c>
    </row>
    <row r="75" spans="1:5" ht="14.45" customHeight="1" x14ac:dyDescent="0.25">
      <c r="A75" s="20" t="s">
        <v>124</v>
      </c>
      <c r="B75" s="21" t="s">
        <v>125</v>
      </c>
      <c r="C75" s="53">
        <v>142272.20000000001</v>
      </c>
      <c r="D75" s="53"/>
      <c r="E75" s="53">
        <f t="shared" si="1"/>
        <v>142272.20000000001</v>
      </c>
    </row>
    <row r="76" spans="1:5" ht="14.45" customHeight="1" thickBot="1" x14ac:dyDescent="0.3">
      <c r="A76" s="23"/>
      <c r="B76" s="24" t="s">
        <v>126</v>
      </c>
      <c r="C76" s="39">
        <v>9000</v>
      </c>
      <c r="D76" s="39"/>
      <c r="E76" s="39">
        <f t="shared" si="1"/>
        <v>9000</v>
      </c>
    </row>
    <row r="77" spans="1:5" ht="14.45" customHeight="1" thickBot="1" x14ac:dyDescent="0.3">
      <c r="A77" s="26" t="s">
        <v>127</v>
      </c>
      <c r="B77" s="27" t="s">
        <v>128</v>
      </c>
      <c r="C77" s="57">
        <f>SUM(C78:C83)</f>
        <v>314130.32999999996</v>
      </c>
      <c r="D77" s="57">
        <f>SUM(D78:D83)</f>
        <v>28290</v>
      </c>
      <c r="E77" s="57">
        <f>SUM(E78:E83)</f>
        <v>342420.32999999996</v>
      </c>
    </row>
    <row r="78" spans="1:5" ht="14.45" customHeight="1" x14ac:dyDescent="0.25">
      <c r="A78" s="17" t="s">
        <v>129</v>
      </c>
      <c r="B78" s="18" t="s">
        <v>130</v>
      </c>
      <c r="C78" s="52">
        <v>34435</v>
      </c>
      <c r="D78" s="52">
        <v>10150</v>
      </c>
      <c r="E78" s="52">
        <f t="shared" ref="E78:E83" si="2">C78+D78</f>
        <v>44585</v>
      </c>
    </row>
    <row r="79" spans="1:5" ht="14.45" customHeight="1" x14ac:dyDescent="0.25">
      <c r="A79" s="17" t="s">
        <v>239</v>
      </c>
      <c r="B79" s="18" t="s">
        <v>240</v>
      </c>
      <c r="C79" s="52">
        <v>72500</v>
      </c>
      <c r="D79" s="52"/>
      <c r="E79" s="52">
        <f t="shared" si="2"/>
        <v>72500</v>
      </c>
    </row>
    <row r="80" spans="1:5" ht="14.45" customHeight="1" x14ac:dyDescent="0.25">
      <c r="A80" s="20" t="s">
        <v>131</v>
      </c>
      <c r="B80" s="21" t="s">
        <v>132</v>
      </c>
      <c r="C80" s="53">
        <v>1156</v>
      </c>
      <c r="D80" s="53">
        <v>18140</v>
      </c>
      <c r="E80" s="53">
        <f t="shared" si="2"/>
        <v>19296</v>
      </c>
    </row>
    <row r="81" spans="1:5" ht="14.45" customHeight="1" x14ac:dyDescent="0.25">
      <c r="A81" s="20" t="s">
        <v>133</v>
      </c>
      <c r="B81" s="21" t="s">
        <v>134</v>
      </c>
      <c r="C81" s="53">
        <v>50</v>
      </c>
      <c r="D81" s="53"/>
      <c r="E81" s="53">
        <f t="shared" si="2"/>
        <v>50</v>
      </c>
    </row>
    <row r="82" spans="1:5" ht="14.45" customHeight="1" x14ac:dyDescent="0.25">
      <c r="A82" s="20" t="s">
        <v>135</v>
      </c>
      <c r="B82" s="21" t="s">
        <v>136</v>
      </c>
      <c r="C82" s="53">
        <v>205989.33</v>
      </c>
      <c r="D82" s="53"/>
      <c r="E82" s="53">
        <f t="shared" si="2"/>
        <v>205989.33</v>
      </c>
    </row>
    <row r="83" spans="1:5" ht="14.45" customHeight="1" thickBot="1" x14ac:dyDescent="0.3">
      <c r="A83" s="23"/>
      <c r="B83" s="24" t="s">
        <v>137</v>
      </c>
      <c r="C83" s="55"/>
      <c r="D83" s="55"/>
      <c r="E83" s="58">
        <f t="shared" si="2"/>
        <v>0</v>
      </c>
    </row>
    <row r="84" spans="1:5" ht="14.45" customHeight="1" thickBot="1" x14ac:dyDescent="0.3">
      <c r="A84" s="26" t="s">
        <v>138</v>
      </c>
      <c r="B84" s="27" t="s">
        <v>139</v>
      </c>
      <c r="C84" s="51">
        <f>SUM(C85:C90)</f>
        <v>208342.6</v>
      </c>
      <c r="D84" s="51">
        <f>SUM(D85:D90)</f>
        <v>-13305</v>
      </c>
      <c r="E84" s="51">
        <f>SUM(E85:E90)</f>
        <v>195037.6</v>
      </c>
    </row>
    <row r="85" spans="1:5" ht="14.45" customHeight="1" x14ac:dyDescent="0.25">
      <c r="A85" s="17" t="s">
        <v>140</v>
      </c>
      <c r="B85" s="18" t="s">
        <v>141</v>
      </c>
      <c r="C85" s="52">
        <v>40101</v>
      </c>
      <c r="D85" s="52">
        <v>12610</v>
      </c>
      <c r="E85" s="52">
        <f>C85+D85</f>
        <v>52711</v>
      </c>
    </row>
    <row r="86" spans="1:5" ht="14.45" customHeight="1" x14ac:dyDescent="0.25">
      <c r="A86" s="20" t="s">
        <v>142</v>
      </c>
      <c r="B86" s="21" t="s">
        <v>143</v>
      </c>
      <c r="C86" s="53"/>
      <c r="D86" s="53"/>
      <c r="E86" s="53"/>
    </row>
    <row r="87" spans="1:5" ht="14.45" customHeight="1" x14ac:dyDescent="0.25">
      <c r="A87" s="20" t="s">
        <v>144</v>
      </c>
      <c r="B87" s="21" t="s">
        <v>145</v>
      </c>
      <c r="C87" s="53">
        <v>65594</v>
      </c>
      <c r="D87" s="53">
        <v>-28915</v>
      </c>
      <c r="E87" s="53">
        <f>C87+D87</f>
        <v>36679</v>
      </c>
    </row>
    <row r="88" spans="1:5" ht="14.45" customHeight="1" x14ac:dyDescent="0.25">
      <c r="A88" s="20" t="s">
        <v>146</v>
      </c>
      <c r="B88" s="21" t="s">
        <v>147</v>
      </c>
      <c r="C88" s="53">
        <v>70667.600000000006</v>
      </c>
      <c r="D88" s="53">
        <v>3000</v>
      </c>
      <c r="E88" s="53">
        <f>C88+D88</f>
        <v>73667.600000000006</v>
      </c>
    </row>
    <row r="89" spans="1:5" ht="14.45" customHeight="1" x14ac:dyDescent="0.25">
      <c r="A89" s="20" t="s">
        <v>148</v>
      </c>
      <c r="B89" s="21" t="s">
        <v>149</v>
      </c>
      <c r="C89" s="53">
        <v>31980</v>
      </c>
      <c r="D89" s="53"/>
      <c r="E89" s="53">
        <f>C89+D89</f>
        <v>31980</v>
      </c>
    </row>
    <row r="90" spans="1:5" ht="14.45" customHeight="1" thickBot="1" x14ac:dyDescent="0.3">
      <c r="A90" s="23"/>
      <c r="B90" s="24" t="s">
        <v>150</v>
      </c>
      <c r="C90" s="58"/>
      <c r="D90" s="58"/>
      <c r="E90" s="58"/>
    </row>
    <row r="91" spans="1:5" ht="14.45" customHeight="1" thickBot="1" x14ac:dyDescent="0.3">
      <c r="A91" s="26" t="s">
        <v>151</v>
      </c>
      <c r="B91" s="27" t="s">
        <v>152</v>
      </c>
      <c r="C91" s="51">
        <f>SUM(C92:C93)</f>
        <v>13008</v>
      </c>
      <c r="D91" s="51">
        <f>SUM(D92:D93)</f>
        <v>0</v>
      </c>
      <c r="E91" s="51">
        <f>SUM(E92:E93)</f>
        <v>0</v>
      </c>
    </row>
    <row r="92" spans="1:5" ht="14.45" customHeight="1" x14ac:dyDescent="0.25">
      <c r="A92" s="20" t="s">
        <v>241</v>
      </c>
      <c r="B92" s="21" t="s">
        <v>242</v>
      </c>
      <c r="C92" s="53">
        <v>13008</v>
      </c>
      <c r="D92" s="53"/>
      <c r="E92" s="53"/>
    </row>
    <row r="93" spans="1:5" ht="14.45" customHeight="1" thickBot="1" x14ac:dyDescent="0.3">
      <c r="A93" s="23"/>
      <c r="B93" s="24" t="s">
        <v>153</v>
      </c>
      <c r="C93" s="55"/>
      <c r="D93" s="55"/>
      <c r="E93" s="58"/>
    </row>
    <row r="94" spans="1:5" ht="14.45" customHeight="1" thickBot="1" x14ac:dyDescent="0.3">
      <c r="A94" s="26" t="s">
        <v>154</v>
      </c>
      <c r="B94" s="27" t="s">
        <v>155</v>
      </c>
      <c r="C94" s="60">
        <f>SUM(C95:C107)</f>
        <v>1108553.6499999999</v>
      </c>
      <c r="D94" s="60">
        <f>SUM(D95:D107)</f>
        <v>-3000</v>
      </c>
      <c r="E94" s="60">
        <f>SUM(E95:E107)</f>
        <v>1105553.6499999999</v>
      </c>
    </row>
    <row r="95" spans="1:5" ht="14.45" customHeight="1" x14ac:dyDescent="0.25">
      <c r="A95" s="17" t="s">
        <v>156</v>
      </c>
      <c r="B95" s="59" t="s">
        <v>157</v>
      </c>
      <c r="C95" s="52">
        <v>78080</v>
      </c>
      <c r="D95" s="52"/>
      <c r="E95" s="52">
        <f>C95+D95</f>
        <v>78080</v>
      </c>
    </row>
    <row r="96" spans="1:5" ht="14.45" customHeight="1" x14ac:dyDescent="0.25">
      <c r="A96" s="20" t="s">
        <v>158</v>
      </c>
      <c r="B96" s="21" t="s">
        <v>159</v>
      </c>
      <c r="C96" s="53">
        <v>35150</v>
      </c>
      <c r="D96" s="53">
        <v>-3000</v>
      </c>
      <c r="E96" s="52">
        <f>C96+D96</f>
        <v>32150</v>
      </c>
    </row>
    <row r="97" spans="1:5" ht="14.45" customHeight="1" x14ac:dyDescent="0.25">
      <c r="A97" s="20" t="s">
        <v>161</v>
      </c>
      <c r="B97" s="21" t="s">
        <v>162</v>
      </c>
      <c r="C97" s="53">
        <v>295447.96000000002</v>
      </c>
      <c r="D97" s="53"/>
      <c r="E97" s="53">
        <f>C97+D97</f>
        <v>295447.96000000002</v>
      </c>
    </row>
    <row r="98" spans="1:5" ht="14.45" customHeight="1" x14ac:dyDescent="0.25">
      <c r="A98" s="20" t="s">
        <v>163</v>
      </c>
      <c r="B98" s="21" t="s">
        <v>164</v>
      </c>
      <c r="C98" s="53">
        <v>36030</v>
      </c>
      <c r="D98" s="53"/>
      <c r="E98" s="53">
        <f>C98+D98</f>
        <v>36030</v>
      </c>
    </row>
    <row r="99" spans="1:5" ht="14.45" customHeight="1" x14ac:dyDescent="0.25">
      <c r="A99" s="20" t="s">
        <v>165</v>
      </c>
      <c r="B99" s="21" t="s">
        <v>166</v>
      </c>
      <c r="C99" s="53">
        <v>154837.28</v>
      </c>
      <c r="D99" s="53"/>
      <c r="E99" s="53">
        <f>C99+D99</f>
        <v>154837.28</v>
      </c>
    </row>
    <row r="100" spans="1:5" ht="14.45" customHeight="1" x14ac:dyDescent="0.25">
      <c r="A100" s="20" t="s">
        <v>167</v>
      </c>
      <c r="B100" s="21" t="s">
        <v>243</v>
      </c>
      <c r="C100" s="53">
        <v>291440.40999999997</v>
      </c>
      <c r="D100" s="53"/>
      <c r="E100" s="53">
        <f>C100+D100</f>
        <v>291440.40999999997</v>
      </c>
    </row>
    <row r="101" spans="1:5" ht="14.45" customHeight="1" x14ac:dyDescent="0.25">
      <c r="A101" s="20" t="s">
        <v>168</v>
      </c>
      <c r="B101" s="21" t="s">
        <v>169</v>
      </c>
      <c r="C101" s="53">
        <v>41290</v>
      </c>
      <c r="D101" s="53"/>
      <c r="E101" s="53">
        <f>C101+D101</f>
        <v>41290</v>
      </c>
    </row>
    <row r="102" spans="1:5" ht="14.45" customHeight="1" x14ac:dyDescent="0.25">
      <c r="A102" s="20" t="s">
        <v>170</v>
      </c>
      <c r="B102" s="21" t="s">
        <v>171</v>
      </c>
      <c r="C102" s="53"/>
      <c r="D102" s="53"/>
      <c r="E102" s="53"/>
    </row>
    <row r="103" spans="1:5" ht="14.45" customHeight="1" x14ac:dyDescent="0.25">
      <c r="A103" s="20" t="s">
        <v>172</v>
      </c>
      <c r="B103" s="21" t="s">
        <v>173</v>
      </c>
      <c r="C103" s="53">
        <v>78963</v>
      </c>
      <c r="D103" s="53"/>
      <c r="E103" s="53">
        <f>C103+D103</f>
        <v>78963</v>
      </c>
    </row>
    <row r="104" spans="1:5" ht="14.45" customHeight="1" x14ac:dyDescent="0.25">
      <c r="A104" s="20" t="s">
        <v>174</v>
      </c>
      <c r="B104" s="21" t="s">
        <v>175</v>
      </c>
      <c r="C104" s="53">
        <v>24000</v>
      </c>
      <c r="D104" s="53"/>
      <c r="E104" s="53">
        <f>C104+D104</f>
        <v>24000</v>
      </c>
    </row>
    <row r="105" spans="1:5" ht="14.45" customHeight="1" x14ac:dyDescent="0.25">
      <c r="A105" s="20" t="s">
        <v>176</v>
      </c>
      <c r="B105" s="21" t="s">
        <v>177</v>
      </c>
      <c r="C105" s="53">
        <v>36845</v>
      </c>
      <c r="D105" s="53"/>
      <c r="E105" s="53">
        <f>C105+D105</f>
        <v>36845</v>
      </c>
    </row>
    <row r="106" spans="1:5" ht="14.45" customHeight="1" x14ac:dyDescent="0.25">
      <c r="A106" s="20" t="s">
        <v>178</v>
      </c>
      <c r="B106" s="21" t="s">
        <v>179</v>
      </c>
      <c r="C106" s="53">
        <v>27420</v>
      </c>
      <c r="D106" s="53"/>
      <c r="E106" s="53">
        <f>C106+D106</f>
        <v>27420</v>
      </c>
    </row>
    <row r="107" spans="1:5" ht="14.45" customHeight="1" thickBot="1" x14ac:dyDescent="0.3">
      <c r="A107" s="23"/>
      <c r="B107" s="24" t="s">
        <v>180</v>
      </c>
      <c r="C107" s="55">
        <v>9050</v>
      </c>
      <c r="D107" s="55"/>
      <c r="E107" s="58">
        <f>C107+D107</f>
        <v>9050</v>
      </c>
    </row>
    <row r="108" spans="1:5" ht="14.45" customHeight="1" thickBot="1" x14ac:dyDescent="0.3">
      <c r="A108" s="26" t="s">
        <v>181</v>
      </c>
      <c r="B108" s="27" t="s">
        <v>182</v>
      </c>
      <c r="C108" s="60">
        <f>SUM(C109:C114)</f>
        <v>4202907.2799999993</v>
      </c>
      <c r="D108" s="60">
        <f>SUM(D109:D114)</f>
        <v>6226.5</v>
      </c>
      <c r="E108" s="60">
        <f>SUM(E109:E114)</f>
        <v>4209133.7799999993</v>
      </c>
    </row>
    <row r="109" spans="1:5" ht="14.45" customHeight="1" x14ac:dyDescent="0.25">
      <c r="A109" s="17" t="s">
        <v>183</v>
      </c>
      <c r="B109" s="18" t="s">
        <v>184</v>
      </c>
      <c r="C109" s="61">
        <v>1015941.21</v>
      </c>
      <c r="D109" s="61">
        <f>2142.26+25000</f>
        <v>27142.260000000002</v>
      </c>
      <c r="E109" s="52">
        <f t="shared" ref="E109:E114" si="3">C109+D109</f>
        <v>1043083.47</v>
      </c>
    </row>
    <row r="110" spans="1:5" ht="14.45" customHeight="1" x14ac:dyDescent="0.25">
      <c r="A110" s="20" t="s">
        <v>185</v>
      </c>
      <c r="B110" s="62" t="s">
        <v>186</v>
      </c>
      <c r="C110" s="63">
        <v>2716995.67</v>
      </c>
      <c r="D110" s="63">
        <f>4084.24-25000</f>
        <v>-20915.760000000002</v>
      </c>
      <c r="E110" s="53">
        <f t="shared" si="3"/>
        <v>2696079.91</v>
      </c>
    </row>
    <row r="111" spans="1:5" ht="14.45" customHeight="1" x14ac:dyDescent="0.25">
      <c r="A111" s="20" t="s">
        <v>232</v>
      </c>
      <c r="B111" s="21" t="s">
        <v>160</v>
      </c>
      <c r="C111" s="63">
        <v>223839.4</v>
      </c>
      <c r="D111" s="63"/>
      <c r="E111" s="53">
        <f t="shared" si="3"/>
        <v>223839.4</v>
      </c>
    </row>
    <row r="112" spans="1:5" ht="14.45" customHeight="1" x14ac:dyDescent="0.25">
      <c r="A112" s="20" t="s">
        <v>187</v>
      </c>
      <c r="B112" s="21" t="s">
        <v>188</v>
      </c>
      <c r="C112" s="63">
        <v>25300</v>
      </c>
      <c r="D112" s="63"/>
      <c r="E112" s="53">
        <f t="shared" si="3"/>
        <v>25300</v>
      </c>
    </row>
    <row r="113" spans="1:5" ht="14.45" customHeight="1" x14ac:dyDescent="0.25">
      <c r="A113" s="20" t="s">
        <v>189</v>
      </c>
      <c r="B113" s="21" t="s">
        <v>190</v>
      </c>
      <c r="C113" s="63">
        <v>188510</v>
      </c>
      <c r="D113" s="63"/>
      <c r="E113" s="53">
        <f t="shared" si="3"/>
        <v>188510</v>
      </c>
    </row>
    <row r="114" spans="1:5" ht="14.45" customHeight="1" thickBot="1" x14ac:dyDescent="0.3">
      <c r="A114" s="20" t="s">
        <v>191</v>
      </c>
      <c r="B114" s="21" t="s">
        <v>192</v>
      </c>
      <c r="C114" s="63">
        <v>32321</v>
      </c>
      <c r="D114" s="63"/>
      <c r="E114" s="63">
        <f t="shared" si="3"/>
        <v>32321</v>
      </c>
    </row>
    <row r="115" spans="1:5" ht="14.45" customHeight="1" thickBot="1" x14ac:dyDescent="0.3">
      <c r="A115" s="26" t="s">
        <v>193</v>
      </c>
      <c r="B115" s="27" t="s">
        <v>194</v>
      </c>
      <c r="C115" s="60">
        <f>SUM(C116:C130)</f>
        <v>1080719.05</v>
      </c>
      <c r="D115" s="60">
        <f>SUM(D116:D130)</f>
        <v>0</v>
      </c>
      <c r="E115" s="60">
        <f>SUM(E116:E130)</f>
        <v>1080719.05</v>
      </c>
    </row>
    <row r="116" spans="1:5" ht="14.45" customHeight="1" x14ac:dyDescent="0.25">
      <c r="A116" s="17" t="s">
        <v>195</v>
      </c>
      <c r="B116" s="18" t="s">
        <v>196</v>
      </c>
      <c r="C116" s="61">
        <v>6250</v>
      </c>
      <c r="D116" s="61"/>
      <c r="E116" s="52">
        <f t="shared" ref="E116:E125" si="4">C116+D116</f>
        <v>6250</v>
      </c>
    </row>
    <row r="117" spans="1:5" ht="14.45" customHeight="1" x14ac:dyDescent="0.25">
      <c r="A117" s="20" t="s">
        <v>197</v>
      </c>
      <c r="B117" s="21" t="s">
        <v>198</v>
      </c>
      <c r="C117" s="63">
        <v>24000</v>
      </c>
      <c r="D117" s="63"/>
      <c r="E117" s="53">
        <f t="shared" si="4"/>
        <v>24000</v>
      </c>
    </row>
    <row r="118" spans="1:5" ht="14.45" customHeight="1" x14ac:dyDescent="0.25">
      <c r="A118" s="20" t="s">
        <v>199</v>
      </c>
      <c r="B118" s="21" t="s">
        <v>200</v>
      </c>
      <c r="C118" s="63">
        <v>140791.6</v>
      </c>
      <c r="D118" s="63">
        <v>-50000</v>
      </c>
      <c r="E118" s="53">
        <f t="shared" si="4"/>
        <v>90791.6</v>
      </c>
    </row>
    <row r="119" spans="1:5" ht="14.45" customHeight="1" x14ac:dyDescent="0.25">
      <c r="A119" s="20" t="s">
        <v>201</v>
      </c>
      <c r="B119" s="21" t="s">
        <v>202</v>
      </c>
      <c r="C119" s="63">
        <v>223780.2</v>
      </c>
      <c r="D119" s="63">
        <v>15000</v>
      </c>
      <c r="E119" s="63">
        <f t="shared" si="4"/>
        <v>238780.2</v>
      </c>
    </row>
    <row r="120" spans="1:5" ht="14.45" customHeight="1" x14ac:dyDescent="0.25">
      <c r="A120" s="20" t="s">
        <v>203</v>
      </c>
      <c r="B120" s="21" t="s">
        <v>204</v>
      </c>
      <c r="C120" s="63">
        <v>112276.75</v>
      </c>
      <c r="D120" s="63">
        <v>44700</v>
      </c>
      <c r="E120" s="53">
        <f t="shared" si="4"/>
        <v>156976.75</v>
      </c>
    </row>
    <row r="121" spans="1:5" ht="14.45" customHeight="1" x14ac:dyDescent="0.25">
      <c r="A121" s="20" t="s">
        <v>205</v>
      </c>
      <c r="B121" s="21" t="s">
        <v>206</v>
      </c>
      <c r="C121" s="63">
        <v>27150</v>
      </c>
      <c r="D121" s="63"/>
      <c r="E121" s="53">
        <f t="shared" si="4"/>
        <v>27150</v>
      </c>
    </row>
    <row r="122" spans="1:5" ht="14.45" customHeight="1" x14ac:dyDescent="0.25">
      <c r="A122" s="20" t="s">
        <v>207</v>
      </c>
      <c r="B122" s="21" t="s">
        <v>208</v>
      </c>
      <c r="C122" s="63">
        <v>130288</v>
      </c>
      <c r="D122" s="63"/>
      <c r="E122" s="63">
        <f t="shared" si="4"/>
        <v>130288</v>
      </c>
    </row>
    <row r="123" spans="1:5" ht="14.45" customHeight="1" x14ac:dyDescent="0.25">
      <c r="A123" s="20" t="s">
        <v>209</v>
      </c>
      <c r="B123" s="21" t="s">
        <v>210</v>
      </c>
      <c r="C123" s="63">
        <v>136492.42000000001</v>
      </c>
      <c r="D123" s="63">
        <v>-17700</v>
      </c>
      <c r="E123" s="53">
        <f t="shared" si="4"/>
        <v>118792.42000000001</v>
      </c>
    </row>
    <row r="124" spans="1:5" ht="14.45" customHeight="1" x14ac:dyDescent="0.25">
      <c r="A124" s="20" t="s">
        <v>211</v>
      </c>
      <c r="B124" s="21" t="s">
        <v>212</v>
      </c>
      <c r="C124" s="63"/>
      <c r="D124" s="63"/>
      <c r="E124" s="53"/>
    </row>
    <row r="125" spans="1:5" ht="14.45" customHeight="1" x14ac:dyDescent="0.25">
      <c r="A125" s="20" t="s">
        <v>213</v>
      </c>
      <c r="B125" s="21" t="s">
        <v>214</v>
      </c>
      <c r="C125" s="63">
        <v>8083.08</v>
      </c>
      <c r="D125" s="63"/>
      <c r="E125" s="53">
        <f t="shared" si="4"/>
        <v>8083.08</v>
      </c>
    </row>
    <row r="126" spans="1:5" ht="14.45" customHeight="1" x14ac:dyDescent="0.25">
      <c r="A126" s="20" t="s">
        <v>215</v>
      </c>
      <c r="B126" s="21" t="s">
        <v>216</v>
      </c>
      <c r="C126" s="63"/>
      <c r="D126" s="63"/>
      <c r="E126" s="63"/>
    </row>
    <row r="127" spans="1:5" ht="14.45" customHeight="1" x14ac:dyDescent="0.25">
      <c r="A127" s="20" t="s">
        <v>217</v>
      </c>
      <c r="B127" s="21" t="s">
        <v>218</v>
      </c>
      <c r="C127" s="63">
        <v>97221</v>
      </c>
      <c r="D127" s="63"/>
      <c r="E127" s="53">
        <f>C127+D127</f>
        <v>97221</v>
      </c>
    </row>
    <row r="128" spans="1:5" ht="14.45" customHeight="1" x14ac:dyDescent="0.25">
      <c r="A128" s="20" t="s">
        <v>219</v>
      </c>
      <c r="B128" s="21" t="s">
        <v>220</v>
      </c>
      <c r="C128" s="63">
        <v>2550</v>
      </c>
      <c r="D128" s="63"/>
      <c r="E128" s="53">
        <f>C128+D128</f>
        <v>2550</v>
      </c>
    </row>
    <row r="129" spans="1:5" ht="14.45" customHeight="1" x14ac:dyDescent="0.25">
      <c r="A129" s="20" t="s">
        <v>221</v>
      </c>
      <c r="B129" s="21" t="s">
        <v>222</v>
      </c>
      <c r="C129" s="63">
        <v>171836</v>
      </c>
      <c r="D129" s="63">
        <v>8000</v>
      </c>
      <c r="E129" s="53">
        <f>C129+D129</f>
        <v>179836</v>
      </c>
    </row>
    <row r="130" spans="1:5" ht="14.45" customHeight="1" thickBot="1" x14ac:dyDescent="0.3">
      <c r="A130" s="64"/>
      <c r="B130" s="65" t="s">
        <v>223</v>
      </c>
      <c r="C130" s="66"/>
      <c r="D130" s="66"/>
      <c r="E130" s="66"/>
    </row>
  </sheetData>
  <conditionalFormatting sqref="C34">
    <cfRule type="cellIs" dxfId="2" priority="3" stopIfTrue="1" operator="lessThan">
      <formula>0</formula>
    </cfRule>
  </conditionalFormatting>
  <conditionalFormatting sqref="E34">
    <cfRule type="cellIs" dxfId="1" priority="1" stopIfTrue="1" operator="lessThan">
      <formula>0</formula>
    </cfRule>
  </conditionalFormatting>
  <conditionalFormatting sqref="D34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zoomScale="115" zoomScaleNormal="115" workbookViewId="0">
      <selection activeCell="E49" sqref="E49"/>
    </sheetView>
  </sheetViews>
  <sheetFormatPr defaultRowHeight="15" x14ac:dyDescent="0.25"/>
  <cols>
    <col min="1" max="1" width="8.42578125" style="68" customWidth="1"/>
    <col min="2" max="3" width="8.85546875" style="68" customWidth="1"/>
    <col min="4" max="4" width="11.140625" style="68" customWidth="1"/>
    <col min="5" max="5" width="13.140625" style="68" customWidth="1"/>
    <col min="6" max="6" width="8.85546875" style="69" customWidth="1"/>
    <col min="7" max="7" width="13.7109375" style="68" customWidth="1"/>
    <col min="8" max="9" width="8.85546875" style="68" customWidth="1"/>
    <col min="10" max="255" width="9.140625" style="68"/>
    <col min="256" max="256" width="8.42578125" style="68" customWidth="1"/>
    <col min="257" max="258" width="8.85546875" style="68" customWidth="1"/>
    <col min="259" max="259" width="15.28515625" style="68" customWidth="1"/>
    <col min="260" max="260" width="0.7109375" style="68" customWidth="1"/>
    <col min="261" max="261" width="13.140625" style="68" customWidth="1"/>
    <col min="262" max="262" width="8.85546875" style="68" customWidth="1"/>
    <col min="263" max="263" width="13.7109375" style="68" customWidth="1"/>
    <col min="264" max="265" width="8.85546875" style="68" customWidth="1"/>
    <col min="266" max="511" width="9.140625" style="68"/>
    <col min="512" max="512" width="8.42578125" style="68" customWidth="1"/>
    <col min="513" max="514" width="8.85546875" style="68" customWidth="1"/>
    <col min="515" max="515" width="15.28515625" style="68" customWidth="1"/>
    <col min="516" max="516" width="0.7109375" style="68" customWidth="1"/>
    <col min="517" max="517" width="13.140625" style="68" customWidth="1"/>
    <col min="518" max="518" width="8.85546875" style="68" customWidth="1"/>
    <col min="519" max="519" width="13.7109375" style="68" customWidth="1"/>
    <col min="520" max="521" width="8.85546875" style="68" customWidth="1"/>
    <col min="522" max="767" width="9.140625" style="68"/>
    <col min="768" max="768" width="8.42578125" style="68" customWidth="1"/>
    <col min="769" max="770" width="8.85546875" style="68" customWidth="1"/>
    <col min="771" max="771" width="15.28515625" style="68" customWidth="1"/>
    <col min="772" max="772" width="0.7109375" style="68" customWidth="1"/>
    <col min="773" max="773" width="13.140625" style="68" customWidth="1"/>
    <col min="774" max="774" width="8.85546875" style="68" customWidth="1"/>
    <col min="775" max="775" width="13.7109375" style="68" customWidth="1"/>
    <col min="776" max="777" width="8.85546875" style="68" customWidth="1"/>
    <col min="778" max="1023" width="9.140625" style="68"/>
    <col min="1024" max="1024" width="8.42578125" style="68" customWidth="1"/>
    <col min="1025" max="1026" width="8.85546875" style="68" customWidth="1"/>
    <col min="1027" max="1027" width="15.28515625" style="68" customWidth="1"/>
    <col min="1028" max="1028" width="0.7109375" style="68" customWidth="1"/>
    <col min="1029" max="1029" width="13.140625" style="68" customWidth="1"/>
    <col min="1030" max="1030" width="8.85546875" style="68" customWidth="1"/>
    <col min="1031" max="1031" width="13.7109375" style="68" customWidth="1"/>
    <col min="1032" max="1033" width="8.85546875" style="68" customWidth="1"/>
    <col min="1034" max="1279" width="9.140625" style="68"/>
    <col min="1280" max="1280" width="8.42578125" style="68" customWidth="1"/>
    <col min="1281" max="1282" width="8.85546875" style="68" customWidth="1"/>
    <col min="1283" max="1283" width="15.28515625" style="68" customWidth="1"/>
    <col min="1284" max="1284" width="0.7109375" style="68" customWidth="1"/>
    <col min="1285" max="1285" width="13.140625" style="68" customWidth="1"/>
    <col min="1286" max="1286" width="8.85546875" style="68" customWidth="1"/>
    <col min="1287" max="1287" width="13.7109375" style="68" customWidth="1"/>
    <col min="1288" max="1289" width="8.85546875" style="68" customWidth="1"/>
    <col min="1290" max="1535" width="9.140625" style="68"/>
    <col min="1536" max="1536" width="8.42578125" style="68" customWidth="1"/>
    <col min="1537" max="1538" width="8.85546875" style="68" customWidth="1"/>
    <col min="1539" max="1539" width="15.28515625" style="68" customWidth="1"/>
    <col min="1540" max="1540" width="0.7109375" style="68" customWidth="1"/>
    <col min="1541" max="1541" width="13.140625" style="68" customWidth="1"/>
    <col min="1542" max="1542" width="8.85546875" style="68" customWidth="1"/>
    <col min="1543" max="1543" width="13.7109375" style="68" customWidth="1"/>
    <col min="1544" max="1545" width="8.85546875" style="68" customWidth="1"/>
    <col min="1546" max="1791" width="9.140625" style="68"/>
    <col min="1792" max="1792" width="8.42578125" style="68" customWidth="1"/>
    <col min="1793" max="1794" width="8.85546875" style="68" customWidth="1"/>
    <col min="1795" max="1795" width="15.28515625" style="68" customWidth="1"/>
    <col min="1796" max="1796" width="0.7109375" style="68" customWidth="1"/>
    <col min="1797" max="1797" width="13.140625" style="68" customWidth="1"/>
    <col min="1798" max="1798" width="8.85546875" style="68" customWidth="1"/>
    <col min="1799" max="1799" width="13.7109375" style="68" customWidth="1"/>
    <col min="1800" max="1801" width="8.85546875" style="68" customWidth="1"/>
    <col min="1802" max="2047" width="9.140625" style="68"/>
    <col min="2048" max="2048" width="8.42578125" style="68" customWidth="1"/>
    <col min="2049" max="2050" width="8.85546875" style="68" customWidth="1"/>
    <col min="2051" max="2051" width="15.28515625" style="68" customWidth="1"/>
    <col min="2052" max="2052" width="0.7109375" style="68" customWidth="1"/>
    <col min="2053" max="2053" width="13.140625" style="68" customWidth="1"/>
    <col min="2054" max="2054" width="8.85546875" style="68" customWidth="1"/>
    <col min="2055" max="2055" width="13.7109375" style="68" customWidth="1"/>
    <col min="2056" max="2057" width="8.85546875" style="68" customWidth="1"/>
    <col min="2058" max="2303" width="9.140625" style="68"/>
    <col min="2304" max="2304" width="8.42578125" style="68" customWidth="1"/>
    <col min="2305" max="2306" width="8.85546875" style="68" customWidth="1"/>
    <col min="2307" max="2307" width="15.28515625" style="68" customWidth="1"/>
    <col min="2308" max="2308" width="0.7109375" style="68" customWidth="1"/>
    <col min="2309" max="2309" width="13.140625" style="68" customWidth="1"/>
    <col min="2310" max="2310" width="8.85546875" style="68" customWidth="1"/>
    <col min="2311" max="2311" width="13.7109375" style="68" customWidth="1"/>
    <col min="2312" max="2313" width="8.85546875" style="68" customWidth="1"/>
    <col min="2314" max="2559" width="9.140625" style="68"/>
    <col min="2560" max="2560" width="8.42578125" style="68" customWidth="1"/>
    <col min="2561" max="2562" width="8.85546875" style="68" customWidth="1"/>
    <col min="2563" max="2563" width="15.28515625" style="68" customWidth="1"/>
    <col min="2564" max="2564" width="0.7109375" style="68" customWidth="1"/>
    <col min="2565" max="2565" width="13.140625" style="68" customWidth="1"/>
    <col min="2566" max="2566" width="8.85546875" style="68" customWidth="1"/>
    <col min="2567" max="2567" width="13.7109375" style="68" customWidth="1"/>
    <col min="2568" max="2569" width="8.85546875" style="68" customWidth="1"/>
    <col min="2570" max="2815" width="9.140625" style="68"/>
    <col min="2816" max="2816" width="8.42578125" style="68" customWidth="1"/>
    <col min="2817" max="2818" width="8.85546875" style="68" customWidth="1"/>
    <col min="2819" max="2819" width="15.28515625" style="68" customWidth="1"/>
    <col min="2820" max="2820" width="0.7109375" style="68" customWidth="1"/>
    <col min="2821" max="2821" width="13.140625" style="68" customWidth="1"/>
    <col min="2822" max="2822" width="8.85546875" style="68" customWidth="1"/>
    <col min="2823" max="2823" width="13.7109375" style="68" customWidth="1"/>
    <col min="2824" max="2825" width="8.85546875" style="68" customWidth="1"/>
    <col min="2826" max="3071" width="9.140625" style="68"/>
    <col min="3072" max="3072" width="8.42578125" style="68" customWidth="1"/>
    <col min="3073" max="3074" width="8.85546875" style="68" customWidth="1"/>
    <col min="3075" max="3075" width="15.28515625" style="68" customWidth="1"/>
    <col min="3076" max="3076" width="0.7109375" style="68" customWidth="1"/>
    <col min="3077" max="3077" width="13.140625" style="68" customWidth="1"/>
    <col min="3078" max="3078" width="8.85546875" style="68" customWidth="1"/>
    <col min="3079" max="3079" width="13.7109375" style="68" customWidth="1"/>
    <col min="3080" max="3081" width="8.85546875" style="68" customWidth="1"/>
    <col min="3082" max="3327" width="9.140625" style="68"/>
    <col min="3328" max="3328" width="8.42578125" style="68" customWidth="1"/>
    <col min="3329" max="3330" width="8.85546875" style="68" customWidth="1"/>
    <col min="3331" max="3331" width="15.28515625" style="68" customWidth="1"/>
    <col min="3332" max="3332" width="0.7109375" style="68" customWidth="1"/>
    <col min="3333" max="3333" width="13.140625" style="68" customWidth="1"/>
    <col min="3334" max="3334" width="8.85546875" style="68" customWidth="1"/>
    <col min="3335" max="3335" width="13.7109375" style="68" customWidth="1"/>
    <col min="3336" max="3337" width="8.85546875" style="68" customWidth="1"/>
    <col min="3338" max="3583" width="9.140625" style="68"/>
    <col min="3584" max="3584" width="8.42578125" style="68" customWidth="1"/>
    <col min="3585" max="3586" width="8.85546875" style="68" customWidth="1"/>
    <col min="3587" max="3587" width="15.28515625" style="68" customWidth="1"/>
    <col min="3588" max="3588" width="0.7109375" style="68" customWidth="1"/>
    <col min="3589" max="3589" width="13.140625" style="68" customWidth="1"/>
    <col min="3590" max="3590" width="8.85546875" style="68" customWidth="1"/>
    <col min="3591" max="3591" width="13.7109375" style="68" customWidth="1"/>
    <col min="3592" max="3593" width="8.85546875" style="68" customWidth="1"/>
    <col min="3594" max="3839" width="9.140625" style="68"/>
    <col min="3840" max="3840" width="8.42578125" style="68" customWidth="1"/>
    <col min="3841" max="3842" width="8.85546875" style="68" customWidth="1"/>
    <col min="3843" max="3843" width="15.28515625" style="68" customWidth="1"/>
    <col min="3844" max="3844" width="0.7109375" style="68" customWidth="1"/>
    <col min="3845" max="3845" width="13.140625" style="68" customWidth="1"/>
    <col min="3846" max="3846" width="8.85546875" style="68" customWidth="1"/>
    <col min="3847" max="3847" width="13.7109375" style="68" customWidth="1"/>
    <col min="3848" max="3849" width="8.85546875" style="68" customWidth="1"/>
    <col min="3850" max="4095" width="9.140625" style="68"/>
    <col min="4096" max="4096" width="8.42578125" style="68" customWidth="1"/>
    <col min="4097" max="4098" width="8.85546875" style="68" customWidth="1"/>
    <col min="4099" max="4099" width="15.28515625" style="68" customWidth="1"/>
    <col min="4100" max="4100" width="0.7109375" style="68" customWidth="1"/>
    <col min="4101" max="4101" width="13.140625" style="68" customWidth="1"/>
    <col min="4102" max="4102" width="8.85546875" style="68" customWidth="1"/>
    <col min="4103" max="4103" width="13.7109375" style="68" customWidth="1"/>
    <col min="4104" max="4105" width="8.85546875" style="68" customWidth="1"/>
    <col min="4106" max="4351" width="9.140625" style="68"/>
    <col min="4352" max="4352" width="8.42578125" style="68" customWidth="1"/>
    <col min="4353" max="4354" width="8.85546875" style="68" customWidth="1"/>
    <col min="4355" max="4355" width="15.28515625" style="68" customWidth="1"/>
    <col min="4356" max="4356" width="0.7109375" style="68" customWidth="1"/>
    <col min="4357" max="4357" width="13.140625" style="68" customWidth="1"/>
    <col min="4358" max="4358" width="8.85546875" style="68" customWidth="1"/>
    <col min="4359" max="4359" width="13.7109375" style="68" customWidth="1"/>
    <col min="4360" max="4361" width="8.85546875" style="68" customWidth="1"/>
    <col min="4362" max="4607" width="9.140625" style="68"/>
    <col min="4608" max="4608" width="8.42578125" style="68" customWidth="1"/>
    <col min="4609" max="4610" width="8.85546875" style="68" customWidth="1"/>
    <col min="4611" max="4611" width="15.28515625" style="68" customWidth="1"/>
    <col min="4612" max="4612" width="0.7109375" style="68" customWidth="1"/>
    <col min="4613" max="4613" width="13.140625" style="68" customWidth="1"/>
    <col min="4614" max="4614" width="8.85546875" style="68" customWidth="1"/>
    <col min="4615" max="4615" width="13.7109375" style="68" customWidth="1"/>
    <col min="4616" max="4617" width="8.85546875" style="68" customWidth="1"/>
    <col min="4618" max="4863" width="9.140625" style="68"/>
    <col min="4864" max="4864" width="8.42578125" style="68" customWidth="1"/>
    <col min="4865" max="4866" width="8.85546875" style="68" customWidth="1"/>
    <col min="4867" max="4867" width="15.28515625" style="68" customWidth="1"/>
    <col min="4868" max="4868" width="0.7109375" style="68" customWidth="1"/>
    <col min="4869" max="4869" width="13.140625" style="68" customWidth="1"/>
    <col min="4870" max="4870" width="8.85546875" style="68" customWidth="1"/>
    <col min="4871" max="4871" width="13.7109375" style="68" customWidth="1"/>
    <col min="4872" max="4873" width="8.85546875" style="68" customWidth="1"/>
    <col min="4874" max="5119" width="9.140625" style="68"/>
    <col min="5120" max="5120" width="8.42578125" style="68" customWidth="1"/>
    <col min="5121" max="5122" width="8.85546875" style="68" customWidth="1"/>
    <col min="5123" max="5123" width="15.28515625" style="68" customWidth="1"/>
    <col min="5124" max="5124" width="0.7109375" style="68" customWidth="1"/>
    <col min="5125" max="5125" width="13.140625" style="68" customWidth="1"/>
    <col min="5126" max="5126" width="8.85546875" style="68" customWidth="1"/>
    <col min="5127" max="5127" width="13.7109375" style="68" customWidth="1"/>
    <col min="5128" max="5129" width="8.85546875" style="68" customWidth="1"/>
    <col min="5130" max="5375" width="9.140625" style="68"/>
    <col min="5376" max="5376" width="8.42578125" style="68" customWidth="1"/>
    <col min="5377" max="5378" width="8.85546875" style="68" customWidth="1"/>
    <col min="5379" max="5379" width="15.28515625" style="68" customWidth="1"/>
    <col min="5380" max="5380" width="0.7109375" style="68" customWidth="1"/>
    <col min="5381" max="5381" width="13.140625" style="68" customWidth="1"/>
    <col min="5382" max="5382" width="8.85546875" style="68" customWidth="1"/>
    <col min="5383" max="5383" width="13.7109375" style="68" customWidth="1"/>
    <col min="5384" max="5385" width="8.85546875" style="68" customWidth="1"/>
    <col min="5386" max="5631" width="9.140625" style="68"/>
    <col min="5632" max="5632" width="8.42578125" style="68" customWidth="1"/>
    <col min="5633" max="5634" width="8.85546875" style="68" customWidth="1"/>
    <col min="5635" max="5635" width="15.28515625" style="68" customWidth="1"/>
    <col min="5636" max="5636" width="0.7109375" style="68" customWidth="1"/>
    <col min="5637" max="5637" width="13.140625" style="68" customWidth="1"/>
    <col min="5638" max="5638" width="8.85546875" style="68" customWidth="1"/>
    <col min="5639" max="5639" width="13.7109375" style="68" customWidth="1"/>
    <col min="5640" max="5641" width="8.85546875" style="68" customWidth="1"/>
    <col min="5642" max="5887" width="9.140625" style="68"/>
    <col min="5888" max="5888" width="8.42578125" style="68" customWidth="1"/>
    <col min="5889" max="5890" width="8.85546875" style="68" customWidth="1"/>
    <col min="5891" max="5891" width="15.28515625" style="68" customWidth="1"/>
    <col min="5892" max="5892" width="0.7109375" style="68" customWidth="1"/>
    <col min="5893" max="5893" width="13.140625" style="68" customWidth="1"/>
    <col min="5894" max="5894" width="8.85546875" style="68" customWidth="1"/>
    <col min="5895" max="5895" width="13.7109375" style="68" customWidth="1"/>
    <col min="5896" max="5897" width="8.85546875" style="68" customWidth="1"/>
    <col min="5898" max="6143" width="9.140625" style="68"/>
    <col min="6144" max="6144" width="8.42578125" style="68" customWidth="1"/>
    <col min="6145" max="6146" width="8.85546875" style="68" customWidth="1"/>
    <col min="6147" max="6147" width="15.28515625" style="68" customWidth="1"/>
    <col min="6148" max="6148" width="0.7109375" style="68" customWidth="1"/>
    <col min="6149" max="6149" width="13.140625" style="68" customWidth="1"/>
    <col min="6150" max="6150" width="8.85546875" style="68" customWidth="1"/>
    <col min="6151" max="6151" width="13.7109375" style="68" customWidth="1"/>
    <col min="6152" max="6153" width="8.85546875" style="68" customWidth="1"/>
    <col min="6154" max="6399" width="9.140625" style="68"/>
    <col min="6400" max="6400" width="8.42578125" style="68" customWidth="1"/>
    <col min="6401" max="6402" width="8.85546875" style="68" customWidth="1"/>
    <col min="6403" max="6403" width="15.28515625" style="68" customWidth="1"/>
    <col min="6404" max="6404" width="0.7109375" style="68" customWidth="1"/>
    <col min="6405" max="6405" width="13.140625" style="68" customWidth="1"/>
    <col min="6406" max="6406" width="8.85546875" style="68" customWidth="1"/>
    <col min="6407" max="6407" width="13.7109375" style="68" customWidth="1"/>
    <col min="6408" max="6409" width="8.85546875" style="68" customWidth="1"/>
    <col min="6410" max="6655" width="9.140625" style="68"/>
    <col min="6656" max="6656" width="8.42578125" style="68" customWidth="1"/>
    <col min="6657" max="6658" width="8.85546875" style="68" customWidth="1"/>
    <col min="6659" max="6659" width="15.28515625" style="68" customWidth="1"/>
    <col min="6660" max="6660" width="0.7109375" style="68" customWidth="1"/>
    <col min="6661" max="6661" width="13.140625" style="68" customWidth="1"/>
    <col min="6662" max="6662" width="8.85546875" style="68" customWidth="1"/>
    <col min="6663" max="6663" width="13.7109375" style="68" customWidth="1"/>
    <col min="6664" max="6665" width="8.85546875" style="68" customWidth="1"/>
    <col min="6666" max="6911" width="9.140625" style="68"/>
    <col min="6912" max="6912" width="8.42578125" style="68" customWidth="1"/>
    <col min="6913" max="6914" width="8.85546875" style="68" customWidth="1"/>
    <col min="6915" max="6915" width="15.28515625" style="68" customWidth="1"/>
    <col min="6916" max="6916" width="0.7109375" style="68" customWidth="1"/>
    <col min="6917" max="6917" width="13.140625" style="68" customWidth="1"/>
    <col min="6918" max="6918" width="8.85546875" style="68" customWidth="1"/>
    <col min="6919" max="6919" width="13.7109375" style="68" customWidth="1"/>
    <col min="6920" max="6921" width="8.85546875" style="68" customWidth="1"/>
    <col min="6922" max="7167" width="9.140625" style="68"/>
    <col min="7168" max="7168" width="8.42578125" style="68" customWidth="1"/>
    <col min="7169" max="7170" width="8.85546875" style="68" customWidth="1"/>
    <col min="7171" max="7171" width="15.28515625" style="68" customWidth="1"/>
    <col min="7172" max="7172" width="0.7109375" style="68" customWidth="1"/>
    <col min="7173" max="7173" width="13.140625" style="68" customWidth="1"/>
    <col min="7174" max="7174" width="8.85546875" style="68" customWidth="1"/>
    <col min="7175" max="7175" width="13.7109375" style="68" customWidth="1"/>
    <col min="7176" max="7177" width="8.85546875" style="68" customWidth="1"/>
    <col min="7178" max="7423" width="9.140625" style="68"/>
    <col min="7424" max="7424" width="8.42578125" style="68" customWidth="1"/>
    <col min="7425" max="7426" width="8.85546875" style="68" customWidth="1"/>
    <col min="7427" max="7427" width="15.28515625" style="68" customWidth="1"/>
    <col min="7428" max="7428" width="0.7109375" style="68" customWidth="1"/>
    <col min="7429" max="7429" width="13.140625" style="68" customWidth="1"/>
    <col min="7430" max="7430" width="8.85546875" style="68" customWidth="1"/>
    <col min="7431" max="7431" width="13.7109375" style="68" customWidth="1"/>
    <col min="7432" max="7433" width="8.85546875" style="68" customWidth="1"/>
    <col min="7434" max="7679" width="9.140625" style="68"/>
    <col min="7680" max="7680" width="8.42578125" style="68" customWidth="1"/>
    <col min="7681" max="7682" width="8.85546875" style="68" customWidth="1"/>
    <col min="7683" max="7683" width="15.28515625" style="68" customWidth="1"/>
    <col min="7684" max="7684" width="0.7109375" style="68" customWidth="1"/>
    <col min="7685" max="7685" width="13.140625" style="68" customWidth="1"/>
    <col min="7686" max="7686" width="8.85546875" style="68" customWidth="1"/>
    <col min="7687" max="7687" width="13.7109375" style="68" customWidth="1"/>
    <col min="7688" max="7689" width="8.85546875" style="68" customWidth="1"/>
    <col min="7690" max="7935" width="9.140625" style="68"/>
    <col min="7936" max="7936" width="8.42578125" style="68" customWidth="1"/>
    <col min="7937" max="7938" width="8.85546875" style="68" customWidth="1"/>
    <col min="7939" max="7939" width="15.28515625" style="68" customWidth="1"/>
    <col min="7940" max="7940" width="0.7109375" style="68" customWidth="1"/>
    <col min="7941" max="7941" width="13.140625" style="68" customWidth="1"/>
    <col min="7942" max="7942" width="8.85546875" style="68" customWidth="1"/>
    <col min="7943" max="7943" width="13.7109375" style="68" customWidth="1"/>
    <col min="7944" max="7945" width="8.85546875" style="68" customWidth="1"/>
    <col min="7946" max="8191" width="9.140625" style="68"/>
    <col min="8192" max="8192" width="8.42578125" style="68" customWidth="1"/>
    <col min="8193" max="8194" width="8.85546875" style="68" customWidth="1"/>
    <col min="8195" max="8195" width="15.28515625" style="68" customWidth="1"/>
    <col min="8196" max="8196" width="0.7109375" style="68" customWidth="1"/>
    <col min="8197" max="8197" width="13.140625" style="68" customWidth="1"/>
    <col min="8198" max="8198" width="8.85546875" style="68" customWidth="1"/>
    <col min="8199" max="8199" width="13.7109375" style="68" customWidth="1"/>
    <col min="8200" max="8201" width="8.85546875" style="68" customWidth="1"/>
    <col min="8202" max="8447" width="9.140625" style="68"/>
    <col min="8448" max="8448" width="8.42578125" style="68" customWidth="1"/>
    <col min="8449" max="8450" width="8.85546875" style="68" customWidth="1"/>
    <col min="8451" max="8451" width="15.28515625" style="68" customWidth="1"/>
    <col min="8452" max="8452" width="0.7109375" style="68" customWidth="1"/>
    <col min="8453" max="8453" width="13.140625" style="68" customWidth="1"/>
    <col min="8454" max="8454" width="8.85546875" style="68" customWidth="1"/>
    <col min="8455" max="8455" width="13.7109375" style="68" customWidth="1"/>
    <col min="8456" max="8457" width="8.85546875" style="68" customWidth="1"/>
    <col min="8458" max="8703" width="9.140625" style="68"/>
    <col min="8704" max="8704" width="8.42578125" style="68" customWidth="1"/>
    <col min="8705" max="8706" width="8.85546875" style="68" customWidth="1"/>
    <col min="8707" max="8707" width="15.28515625" style="68" customWidth="1"/>
    <col min="8708" max="8708" width="0.7109375" style="68" customWidth="1"/>
    <col min="8709" max="8709" width="13.140625" style="68" customWidth="1"/>
    <col min="8710" max="8710" width="8.85546875" style="68" customWidth="1"/>
    <col min="8711" max="8711" width="13.7109375" style="68" customWidth="1"/>
    <col min="8712" max="8713" width="8.85546875" style="68" customWidth="1"/>
    <col min="8714" max="8959" width="9.140625" style="68"/>
    <col min="8960" max="8960" width="8.42578125" style="68" customWidth="1"/>
    <col min="8961" max="8962" width="8.85546875" style="68" customWidth="1"/>
    <col min="8963" max="8963" width="15.28515625" style="68" customWidth="1"/>
    <col min="8964" max="8964" width="0.7109375" style="68" customWidth="1"/>
    <col min="8965" max="8965" width="13.140625" style="68" customWidth="1"/>
    <col min="8966" max="8966" width="8.85546875" style="68" customWidth="1"/>
    <col min="8967" max="8967" width="13.7109375" style="68" customWidth="1"/>
    <col min="8968" max="8969" width="8.85546875" style="68" customWidth="1"/>
    <col min="8970" max="9215" width="9.140625" style="68"/>
    <col min="9216" max="9216" width="8.42578125" style="68" customWidth="1"/>
    <col min="9217" max="9218" width="8.85546875" style="68" customWidth="1"/>
    <col min="9219" max="9219" width="15.28515625" style="68" customWidth="1"/>
    <col min="9220" max="9220" width="0.7109375" style="68" customWidth="1"/>
    <col min="9221" max="9221" width="13.140625" style="68" customWidth="1"/>
    <col min="9222" max="9222" width="8.85546875" style="68" customWidth="1"/>
    <col min="9223" max="9223" width="13.7109375" style="68" customWidth="1"/>
    <col min="9224" max="9225" width="8.85546875" style="68" customWidth="1"/>
    <col min="9226" max="9471" width="9.140625" style="68"/>
    <col min="9472" max="9472" width="8.42578125" style="68" customWidth="1"/>
    <col min="9473" max="9474" width="8.85546875" style="68" customWidth="1"/>
    <col min="9475" max="9475" width="15.28515625" style="68" customWidth="1"/>
    <col min="9476" max="9476" width="0.7109375" style="68" customWidth="1"/>
    <col min="9477" max="9477" width="13.140625" style="68" customWidth="1"/>
    <col min="9478" max="9478" width="8.85546875" style="68" customWidth="1"/>
    <col min="9479" max="9479" width="13.7109375" style="68" customWidth="1"/>
    <col min="9480" max="9481" width="8.85546875" style="68" customWidth="1"/>
    <col min="9482" max="9727" width="9.140625" style="68"/>
    <col min="9728" max="9728" width="8.42578125" style="68" customWidth="1"/>
    <col min="9729" max="9730" width="8.85546875" style="68" customWidth="1"/>
    <col min="9731" max="9731" width="15.28515625" style="68" customWidth="1"/>
    <col min="9732" max="9732" width="0.7109375" style="68" customWidth="1"/>
    <col min="9733" max="9733" width="13.140625" style="68" customWidth="1"/>
    <col min="9734" max="9734" width="8.85546875" style="68" customWidth="1"/>
    <col min="9735" max="9735" width="13.7109375" style="68" customWidth="1"/>
    <col min="9736" max="9737" width="8.85546875" style="68" customWidth="1"/>
    <col min="9738" max="9983" width="9.140625" style="68"/>
    <col min="9984" max="9984" width="8.42578125" style="68" customWidth="1"/>
    <col min="9985" max="9986" width="8.85546875" style="68" customWidth="1"/>
    <col min="9987" max="9987" width="15.28515625" style="68" customWidth="1"/>
    <col min="9988" max="9988" width="0.7109375" style="68" customWidth="1"/>
    <col min="9989" max="9989" width="13.140625" style="68" customWidth="1"/>
    <col min="9990" max="9990" width="8.85546875" style="68" customWidth="1"/>
    <col min="9991" max="9991" width="13.7109375" style="68" customWidth="1"/>
    <col min="9992" max="9993" width="8.85546875" style="68" customWidth="1"/>
    <col min="9994" max="10239" width="9.140625" style="68"/>
    <col min="10240" max="10240" width="8.42578125" style="68" customWidth="1"/>
    <col min="10241" max="10242" width="8.85546875" style="68" customWidth="1"/>
    <col min="10243" max="10243" width="15.28515625" style="68" customWidth="1"/>
    <col min="10244" max="10244" width="0.7109375" style="68" customWidth="1"/>
    <col min="10245" max="10245" width="13.140625" style="68" customWidth="1"/>
    <col min="10246" max="10246" width="8.85546875" style="68" customWidth="1"/>
    <col min="10247" max="10247" width="13.7109375" style="68" customWidth="1"/>
    <col min="10248" max="10249" width="8.85546875" style="68" customWidth="1"/>
    <col min="10250" max="10495" width="9.140625" style="68"/>
    <col min="10496" max="10496" width="8.42578125" style="68" customWidth="1"/>
    <col min="10497" max="10498" width="8.85546875" style="68" customWidth="1"/>
    <col min="10499" max="10499" width="15.28515625" style="68" customWidth="1"/>
    <col min="10500" max="10500" width="0.7109375" style="68" customWidth="1"/>
    <col min="10501" max="10501" width="13.140625" style="68" customWidth="1"/>
    <col min="10502" max="10502" width="8.85546875" style="68" customWidth="1"/>
    <col min="10503" max="10503" width="13.7109375" style="68" customWidth="1"/>
    <col min="10504" max="10505" width="8.85546875" style="68" customWidth="1"/>
    <col min="10506" max="10751" width="9.140625" style="68"/>
    <col min="10752" max="10752" width="8.42578125" style="68" customWidth="1"/>
    <col min="10753" max="10754" width="8.85546875" style="68" customWidth="1"/>
    <col min="10755" max="10755" width="15.28515625" style="68" customWidth="1"/>
    <col min="10756" max="10756" width="0.7109375" style="68" customWidth="1"/>
    <col min="10757" max="10757" width="13.140625" style="68" customWidth="1"/>
    <col min="10758" max="10758" width="8.85546875" style="68" customWidth="1"/>
    <col min="10759" max="10759" width="13.7109375" style="68" customWidth="1"/>
    <col min="10760" max="10761" width="8.85546875" style="68" customWidth="1"/>
    <col min="10762" max="11007" width="9.140625" style="68"/>
    <col min="11008" max="11008" width="8.42578125" style="68" customWidth="1"/>
    <col min="11009" max="11010" width="8.85546875" style="68" customWidth="1"/>
    <col min="11011" max="11011" width="15.28515625" style="68" customWidth="1"/>
    <col min="11012" max="11012" width="0.7109375" style="68" customWidth="1"/>
    <col min="11013" max="11013" width="13.140625" style="68" customWidth="1"/>
    <col min="11014" max="11014" width="8.85546875" style="68" customWidth="1"/>
    <col min="11015" max="11015" width="13.7109375" style="68" customWidth="1"/>
    <col min="11016" max="11017" width="8.85546875" style="68" customWidth="1"/>
    <col min="11018" max="11263" width="9.140625" style="68"/>
    <col min="11264" max="11264" width="8.42578125" style="68" customWidth="1"/>
    <col min="11265" max="11266" width="8.85546875" style="68" customWidth="1"/>
    <col min="11267" max="11267" width="15.28515625" style="68" customWidth="1"/>
    <col min="11268" max="11268" width="0.7109375" style="68" customWidth="1"/>
    <col min="11269" max="11269" width="13.140625" style="68" customWidth="1"/>
    <col min="11270" max="11270" width="8.85546875" style="68" customWidth="1"/>
    <col min="11271" max="11271" width="13.7109375" style="68" customWidth="1"/>
    <col min="11272" max="11273" width="8.85546875" style="68" customWidth="1"/>
    <col min="11274" max="11519" width="9.140625" style="68"/>
    <col min="11520" max="11520" width="8.42578125" style="68" customWidth="1"/>
    <col min="11521" max="11522" width="8.85546875" style="68" customWidth="1"/>
    <col min="11523" max="11523" width="15.28515625" style="68" customWidth="1"/>
    <col min="11524" max="11524" width="0.7109375" style="68" customWidth="1"/>
    <col min="11525" max="11525" width="13.140625" style="68" customWidth="1"/>
    <col min="11526" max="11526" width="8.85546875" style="68" customWidth="1"/>
    <col min="11527" max="11527" width="13.7109375" style="68" customWidth="1"/>
    <col min="11528" max="11529" width="8.85546875" style="68" customWidth="1"/>
    <col min="11530" max="11775" width="9.140625" style="68"/>
    <col min="11776" max="11776" width="8.42578125" style="68" customWidth="1"/>
    <col min="11777" max="11778" width="8.85546875" style="68" customWidth="1"/>
    <col min="11779" max="11779" width="15.28515625" style="68" customWidth="1"/>
    <col min="11780" max="11780" width="0.7109375" style="68" customWidth="1"/>
    <col min="11781" max="11781" width="13.140625" style="68" customWidth="1"/>
    <col min="11782" max="11782" width="8.85546875" style="68" customWidth="1"/>
    <col min="11783" max="11783" width="13.7109375" style="68" customWidth="1"/>
    <col min="11784" max="11785" width="8.85546875" style="68" customWidth="1"/>
    <col min="11786" max="12031" width="9.140625" style="68"/>
    <col min="12032" max="12032" width="8.42578125" style="68" customWidth="1"/>
    <col min="12033" max="12034" width="8.85546875" style="68" customWidth="1"/>
    <col min="12035" max="12035" width="15.28515625" style="68" customWidth="1"/>
    <col min="12036" max="12036" width="0.7109375" style="68" customWidth="1"/>
    <col min="12037" max="12037" width="13.140625" style="68" customWidth="1"/>
    <col min="12038" max="12038" width="8.85546875" style="68" customWidth="1"/>
    <col min="12039" max="12039" width="13.7109375" style="68" customWidth="1"/>
    <col min="12040" max="12041" width="8.85546875" style="68" customWidth="1"/>
    <col min="12042" max="12287" width="9.140625" style="68"/>
    <col min="12288" max="12288" width="8.42578125" style="68" customWidth="1"/>
    <col min="12289" max="12290" width="8.85546875" style="68" customWidth="1"/>
    <col min="12291" max="12291" width="15.28515625" style="68" customWidth="1"/>
    <col min="12292" max="12292" width="0.7109375" style="68" customWidth="1"/>
    <col min="12293" max="12293" width="13.140625" style="68" customWidth="1"/>
    <col min="12294" max="12294" width="8.85546875" style="68" customWidth="1"/>
    <col min="12295" max="12295" width="13.7109375" style="68" customWidth="1"/>
    <col min="12296" max="12297" width="8.85546875" style="68" customWidth="1"/>
    <col min="12298" max="12543" width="9.140625" style="68"/>
    <col min="12544" max="12544" width="8.42578125" style="68" customWidth="1"/>
    <col min="12545" max="12546" width="8.85546875" style="68" customWidth="1"/>
    <col min="12547" max="12547" width="15.28515625" style="68" customWidth="1"/>
    <col min="12548" max="12548" width="0.7109375" style="68" customWidth="1"/>
    <col min="12549" max="12549" width="13.140625" style="68" customWidth="1"/>
    <col min="12550" max="12550" width="8.85546875" style="68" customWidth="1"/>
    <col min="12551" max="12551" width="13.7109375" style="68" customWidth="1"/>
    <col min="12552" max="12553" width="8.85546875" style="68" customWidth="1"/>
    <col min="12554" max="12799" width="9.140625" style="68"/>
    <col min="12800" max="12800" width="8.42578125" style="68" customWidth="1"/>
    <col min="12801" max="12802" width="8.85546875" style="68" customWidth="1"/>
    <col min="12803" max="12803" width="15.28515625" style="68" customWidth="1"/>
    <col min="12804" max="12804" width="0.7109375" style="68" customWidth="1"/>
    <col min="12805" max="12805" width="13.140625" style="68" customWidth="1"/>
    <col min="12806" max="12806" width="8.85546875" style="68" customWidth="1"/>
    <col min="12807" max="12807" width="13.7109375" style="68" customWidth="1"/>
    <col min="12808" max="12809" width="8.85546875" style="68" customWidth="1"/>
    <col min="12810" max="13055" width="9.140625" style="68"/>
    <col min="13056" max="13056" width="8.42578125" style="68" customWidth="1"/>
    <col min="13057" max="13058" width="8.85546875" style="68" customWidth="1"/>
    <col min="13059" max="13059" width="15.28515625" style="68" customWidth="1"/>
    <col min="13060" max="13060" width="0.7109375" style="68" customWidth="1"/>
    <col min="13061" max="13061" width="13.140625" style="68" customWidth="1"/>
    <col min="13062" max="13062" width="8.85546875" style="68" customWidth="1"/>
    <col min="13063" max="13063" width="13.7109375" style="68" customWidth="1"/>
    <col min="13064" max="13065" width="8.85546875" style="68" customWidth="1"/>
    <col min="13066" max="13311" width="9.140625" style="68"/>
    <col min="13312" max="13312" width="8.42578125" style="68" customWidth="1"/>
    <col min="13313" max="13314" width="8.85546875" style="68" customWidth="1"/>
    <col min="13315" max="13315" width="15.28515625" style="68" customWidth="1"/>
    <col min="13316" max="13316" width="0.7109375" style="68" customWidth="1"/>
    <col min="13317" max="13317" width="13.140625" style="68" customWidth="1"/>
    <col min="13318" max="13318" width="8.85546875" style="68" customWidth="1"/>
    <col min="13319" max="13319" width="13.7109375" style="68" customWidth="1"/>
    <col min="13320" max="13321" width="8.85546875" style="68" customWidth="1"/>
    <col min="13322" max="13567" width="9.140625" style="68"/>
    <col min="13568" max="13568" width="8.42578125" style="68" customWidth="1"/>
    <col min="13569" max="13570" width="8.85546875" style="68" customWidth="1"/>
    <col min="13571" max="13571" width="15.28515625" style="68" customWidth="1"/>
    <col min="13572" max="13572" width="0.7109375" style="68" customWidth="1"/>
    <col min="13573" max="13573" width="13.140625" style="68" customWidth="1"/>
    <col min="13574" max="13574" width="8.85546875" style="68" customWidth="1"/>
    <col min="13575" max="13575" width="13.7109375" style="68" customWidth="1"/>
    <col min="13576" max="13577" width="8.85546875" style="68" customWidth="1"/>
    <col min="13578" max="13823" width="9.140625" style="68"/>
    <col min="13824" max="13824" width="8.42578125" style="68" customWidth="1"/>
    <col min="13825" max="13826" width="8.85546875" style="68" customWidth="1"/>
    <col min="13827" max="13827" width="15.28515625" style="68" customWidth="1"/>
    <col min="13828" max="13828" width="0.7109375" style="68" customWidth="1"/>
    <col min="13829" max="13829" width="13.140625" style="68" customWidth="1"/>
    <col min="13830" max="13830" width="8.85546875" style="68" customWidth="1"/>
    <col min="13831" max="13831" width="13.7109375" style="68" customWidth="1"/>
    <col min="13832" max="13833" width="8.85546875" style="68" customWidth="1"/>
    <col min="13834" max="14079" width="9.140625" style="68"/>
    <col min="14080" max="14080" width="8.42578125" style="68" customWidth="1"/>
    <col min="14081" max="14082" width="8.85546875" style="68" customWidth="1"/>
    <col min="14083" max="14083" width="15.28515625" style="68" customWidth="1"/>
    <col min="14084" max="14084" width="0.7109375" style="68" customWidth="1"/>
    <col min="14085" max="14085" width="13.140625" style="68" customWidth="1"/>
    <col min="14086" max="14086" width="8.85546875" style="68" customWidth="1"/>
    <col min="14087" max="14087" width="13.7109375" style="68" customWidth="1"/>
    <col min="14088" max="14089" width="8.85546875" style="68" customWidth="1"/>
    <col min="14090" max="14335" width="9.140625" style="68"/>
    <col min="14336" max="14336" width="8.42578125" style="68" customWidth="1"/>
    <col min="14337" max="14338" width="8.85546875" style="68" customWidth="1"/>
    <col min="14339" max="14339" width="15.28515625" style="68" customWidth="1"/>
    <col min="14340" max="14340" width="0.7109375" style="68" customWidth="1"/>
    <col min="14341" max="14341" width="13.140625" style="68" customWidth="1"/>
    <col min="14342" max="14342" width="8.85546875" style="68" customWidth="1"/>
    <col min="14343" max="14343" width="13.7109375" style="68" customWidth="1"/>
    <col min="14344" max="14345" width="8.85546875" style="68" customWidth="1"/>
    <col min="14346" max="14591" width="9.140625" style="68"/>
    <col min="14592" max="14592" width="8.42578125" style="68" customWidth="1"/>
    <col min="14593" max="14594" width="8.85546875" style="68" customWidth="1"/>
    <col min="14595" max="14595" width="15.28515625" style="68" customWidth="1"/>
    <col min="14596" max="14596" width="0.7109375" style="68" customWidth="1"/>
    <col min="14597" max="14597" width="13.140625" style="68" customWidth="1"/>
    <col min="14598" max="14598" width="8.85546875" style="68" customWidth="1"/>
    <col min="14599" max="14599" width="13.7109375" style="68" customWidth="1"/>
    <col min="14600" max="14601" width="8.85546875" style="68" customWidth="1"/>
    <col min="14602" max="14847" width="9.140625" style="68"/>
    <col min="14848" max="14848" width="8.42578125" style="68" customWidth="1"/>
    <col min="14849" max="14850" width="8.85546875" style="68" customWidth="1"/>
    <col min="14851" max="14851" width="15.28515625" style="68" customWidth="1"/>
    <col min="14852" max="14852" width="0.7109375" style="68" customWidth="1"/>
    <col min="14853" max="14853" width="13.140625" style="68" customWidth="1"/>
    <col min="14854" max="14854" width="8.85546875" style="68" customWidth="1"/>
    <col min="14855" max="14855" width="13.7109375" style="68" customWidth="1"/>
    <col min="14856" max="14857" width="8.85546875" style="68" customWidth="1"/>
    <col min="14858" max="15103" width="9.140625" style="68"/>
    <col min="15104" max="15104" width="8.42578125" style="68" customWidth="1"/>
    <col min="15105" max="15106" width="8.85546875" style="68" customWidth="1"/>
    <col min="15107" max="15107" width="15.28515625" style="68" customWidth="1"/>
    <col min="15108" max="15108" width="0.7109375" style="68" customWidth="1"/>
    <col min="15109" max="15109" width="13.140625" style="68" customWidth="1"/>
    <col min="15110" max="15110" width="8.85546875" style="68" customWidth="1"/>
    <col min="15111" max="15111" width="13.7109375" style="68" customWidth="1"/>
    <col min="15112" max="15113" width="8.85546875" style="68" customWidth="1"/>
    <col min="15114" max="15359" width="9.140625" style="68"/>
    <col min="15360" max="15360" width="8.42578125" style="68" customWidth="1"/>
    <col min="15361" max="15362" width="8.85546875" style="68" customWidth="1"/>
    <col min="15363" max="15363" width="15.28515625" style="68" customWidth="1"/>
    <col min="15364" max="15364" width="0.7109375" style="68" customWidth="1"/>
    <col min="15365" max="15365" width="13.140625" style="68" customWidth="1"/>
    <col min="15366" max="15366" width="8.85546875" style="68" customWidth="1"/>
    <col min="15367" max="15367" width="13.7109375" style="68" customWidth="1"/>
    <col min="15368" max="15369" width="8.85546875" style="68" customWidth="1"/>
    <col min="15370" max="15615" width="9.140625" style="68"/>
    <col min="15616" max="15616" width="8.42578125" style="68" customWidth="1"/>
    <col min="15617" max="15618" width="8.85546875" style="68" customWidth="1"/>
    <col min="15619" max="15619" width="15.28515625" style="68" customWidth="1"/>
    <col min="15620" max="15620" width="0.7109375" style="68" customWidth="1"/>
    <col min="15621" max="15621" width="13.140625" style="68" customWidth="1"/>
    <col min="15622" max="15622" width="8.85546875" style="68" customWidth="1"/>
    <col min="15623" max="15623" width="13.7109375" style="68" customWidth="1"/>
    <col min="15624" max="15625" width="8.85546875" style="68" customWidth="1"/>
    <col min="15626" max="15871" width="9.140625" style="68"/>
    <col min="15872" max="15872" width="8.42578125" style="68" customWidth="1"/>
    <col min="15873" max="15874" width="8.85546875" style="68" customWidth="1"/>
    <col min="15875" max="15875" width="15.28515625" style="68" customWidth="1"/>
    <col min="15876" max="15876" width="0.7109375" style="68" customWidth="1"/>
    <col min="15877" max="15877" width="13.140625" style="68" customWidth="1"/>
    <col min="15878" max="15878" width="8.85546875" style="68" customWidth="1"/>
    <col min="15879" max="15879" width="13.7109375" style="68" customWidth="1"/>
    <col min="15880" max="15881" width="8.85546875" style="68" customWidth="1"/>
    <col min="15882" max="16127" width="9.140625" style="68"/>
    <col min="16128" max="16128" width="8.42578125" style="68" customWidth="1"/>
    <col min="16129" max="16130" width="8.85546875" style="68" customWidth="1"/>
    <col min="16131" max="16131" width="15.28515625" style="68" customWidth="1"/>
    <col min="16132" max="16132" width="0.7109375" style="68" customWidth="1"/>
    <col min="16133" max="16133" width="13.140625" style="68" customWidth="1"/>
    <col min="16134" max="16134" width="8.85546875" style="68" customWidth="1"/>
    <col min="16135" max="16135" width="13.7109375" style="68" customWidth="1"/>
    <col min="16136" max="16137" width="8.85546875" style="68" customWidth="1"/>
    <col min="16138" max="16384" width="9.140625" style="68"/>
  </cols>
  <sheetData>
    <row r="1" spans="1:17" x14ac:dyDescent="0.25">
      <c r="A1" s="67" t="s">
        <v>244</v>
      </c>
    </row>
    <row r="2" spans="1:17" x14ac:dyDescent="0.25">
      <c r="C2" s="67" t="s">
        <v>289</v>
      </c>
      <c r="E2" s="71"/>
      <c r="F2" s="72"/>
    </row>
    <row r="3" spans="1:17" x14ac:dyDescent="0.25">
      <c r="E3" s="71"/>
      <c r="F3" s="73" t="s">
        <v>224</v>
      </c>
      <c r="G3" s="67"/>
      <c r="H3" s="67"/>
    </row>
    <row r="4" spans="1:17" x14ac:dyDescent="0.25">
      <c r="A4" s="67" t="s">
        <v>233</v>
      </c>
      <c r="E4" s="74" t="s">
        <v>225</v>
      </c>
      <c r="F4" s="73" t="s">
        <v>226</v>
      </c>
      <c r="G4" s="67" t="s">
        <v>227</v>
      </c>
      <c r="H4" s="67"/>
    </row>
    <row r="5" spans="1:17" x14ac:dyDescent="0.25">
      <c r="A5" s="75">
        <v>3225</v>
      </c>
      <c r="B5" s="68" t="s">
        <v>254</v>
      </c>
      <c r="E5" s="93">
        <v>33000</v>
      </c>
      <c r="F5" s="72" t="s">
        <v>255</v>
      </c>
      <c r="G5" s="68" t="s">
        <v>256</v>
      </c>
    </row>
    <row r="6" spans="1:17" x14ac:dyDescent="0.25">
      <c r="A6" s="75">
        <v>32261</v>
      </c>
      <c r="B6" s="68" t="s">
        <v>257</v>
      </c>
      <c r="E6" s="93">
        <v>13000</v>
      </c>
      <c r="F6" s="72" t="s">
        <v>228</v>
      </c>
      <c r="G6" s="68" t="s">
        <v>256</v>
      </c>
    </row>
    <row r="7" spans="1:17" x14ac:dyDescent="0.25">
      <c r="A7" s="75">
        <v>350000</v>
      </c>
      <c r="B7" s="68" t="s">
        <v>248</v>
      </c>
      <c r="E7" s="76">
        <v>5510.5</v>
      </c>
      <c r="F7" s="72" t="s">
        <v>229</v>
      </c>
      <c r="G7" s="68" t="s">
        <v>249</v>
      </c>
    </row>
    <row r="8" spans="1:17" x14ac:dyDescent="0.25">
      <c r="A8" s="75">
        <v>350002</v>
      </c>
      <c r="B8" s="68" t="s">
        <v>247</v>
      </c>
      <c r="E8" s="76">
        <v>716</v>
      </c>
      <c r="F8" s="72" t="s">
        <v>229</v>
      </c>
      <c r="G8" s="68" t="s">
        <v>250</v>
      </c>
    </row>
    <row r="9" spans="1:17" x14ac:dyDescent="0.25">
      <c r="A9" s="77"/>
      <c r="B9" s="1"/>
      <c r="C9" s="1"/>
      <c r="D9" s="1"/>
      <c r="E9" s="78"/>
      <c r="F9" s="72"/>
    </row>
    <row r="10" spans="1:17" x14ac:dyDescent="0.25">
      <c r="A10" s="70"/>
      <c r="B10" s="70"/>
      <c r="C10" s="70"/>
      <c r="D10" s="70"/>
      <c r="E10" s="80">
        <f>SUM(E5:E9)</f>
        <v>52226.5</v>
      </c>
      <c r="F10" s="72"/>
      <c r="G10" s="70"/>
      <c r="H10" s="70"/>
      <c r="I10" s="70"/>
      <c r="J10" s="70"/>
      <c r="K10" s="70"/>
      <c r="L10" s="70"/>
    </row>
    <row r="11" spans="1:17" x14ac:dyDescent="0.25">
      <c r="A11" s="67" t="s">
        <v>230</v>
      </c>
      <c r="E11" s="80"/>
      <c r="F11" s="72"/>
    </row>
    <row r="12" spans="1:17" x14ac:dyDescent="0.25">
      <c r="A12" s="81" t="s">
        <v>92</v>
      </c>
      <c r="B12" s="68" t="s">
        <v>258</v>
      </c>
      <c r="D12" s="68" t="s">
        <v>306</v>
      </c>
      <c r="E12" s="94">
        <v>4500</v>
      </c>
      <c r="F12" s="72" t="s">
        <v>228</v>
      </c>
      <c r="G12" s="79" t="s">
        <v>259</v>
      </c>
      <c r="K12" s="68" t="s">
        <v>301</v>
      </c>
    </row>
    <row r="13" spans="1:17" x14ac:dyDescent="0.25">
      <c r="A13" s="81" t="s">
        <v>114</v>
      </c>
      <c r="B13" s="68" t="s">
        <v>260</v>
      </c>
      <c r="D13" s="68" t="s">
        <v>306</v>
      </c>
      <c r="E13" s="94">
        <v>18740</v>
      </c>
      <c r="F13" s="72" t="s">
        <v>228</v>
      </c>
      <c r="G13" s="68" t="s">
        <v>261</v>
      </c>
      <c r="M13" s="68" t="s">
        <v>302</v>
      </c>
    </row>
    <row r="14" spans="1:17" x14ac:dyDescent="0.25">
      <c r="A14" s="81" t="s">
        <v>129</v>
      </c>
      <c r="B14" s="68" t="s">
        <v>262</v>
      </c>
      <c r="D14" s="68" t="s">
        <v>306</v>
      </c>
      <c r="E14" s="94">
        <v>10150</v>
      </c>
      <c r="F14" s="72" t="s">
        <v>228</v>
      </c>
      <c r="G14" s="68" t="s">
        <v>263</v>
      </c>
      <c r="K14" s="68" t="s">
        <v>303</v>
      </c>
    </row>
    <row r="15" spans="1:17" x14ac:dyDescent="0.25">
      <c r="A15" s="81" t="s">
        <v>140</v>
      </c>
      <c r="B15" s="68" t="s">
        <v>264</v>
      </c>
      <c r="D15" s="68" t="s">
        <v>306</v>
      </c>
      <c r="E15" s="94">
        <v>12610</v>
      </c>
      <c r="F15" s="72" t="s">
        <v>228</v>
      </c>
      <c r="G15" s="68" t="s">
        <v>265</v>
      </c>
      <c r="Q15" s="68" t="s">
        <v>304</v>
      </c>
    </row>
    <row r="16" spans="1:17" x14ac:dyDescent="0.25">
      <c r="A16" s="81" t="s">
        <v>183</v>
      </c>
      <c r="B16" s="68" t="s">
        <v>251</v>
      </c>
      <c r="E16" s="78">
        <f>716+812.55+464.58+149.13</f>
        <v>2142.2599999999998</v>
      </c>
      <c r="F16" s="72" t="s">
        <v>228</v>
      </c>
      <c r="G16" s="79" t="s">
        <v>252</v>
      </c>
      <c r="L16" s="68" t="s">
        <v>305</v>
      </c>
    </row>
    <row r="17" spans="1:14" x14ac:dyDescent="0.25">
      <c r="A17" s="81" t="s">
        <v>189</v>
      </c>
      <c r="B17" s="68" t="s">
        <v>190</v>
      </c>
      <c r="E17" s="78">
        <v>4084.24</v>
      </c>
      <c r="F17" s="72" t="s">
        <v>228</v>
      </c>
      <c r="G17" s="79" t="s">
        <v>253</v>
      </c>
      <c r="J17" s="68" t="s">
        <v>266</v>
      </c>
    </row>
    <row r="18" spans="1:14" x14ac:dyDescent="0.25">
      <c r="A18" s="81"/>
      <c r="E18" s="78"/>
      <c r="F18" s="72"/>
      <c r="G18" s="79"/>
    </row>
    <row r="19" spans="1:14" x14ac:dyDescent="0.25">
      <c r="E19" s="80">
        <f>SUM(E12:E18)</f>
        <v>52226.5</v>
      </c>
      <c r="F19" s="72"/>
      <c r="K19" s="70"/>
      <c r="L19" s="70"/>
      <c r="M19" s="70"/>
      <c r="N19" s="70"/>
    </row>
    <row r="20" spans="1:14" x14ac:dyDescent="0.25">
      <c r="A20" s="70"/>
      <c r="B20" s="70"/>
      <c r="C20" s="70"/>
      <c r="D20" s="70"/>
      <c r="E20" s="80"/>
      <c r="F20" s="72"/>
      <c r="G20" s="70"/>
      <c r="H20" s="70"/>
      <c r="I20" s="70"/>
      <c r="J20" s="70"/>
      <c r="K20" s="70"/>
      <c r="L20" s="70"/>
      <c r="M20" s="70"/>
      <c r="N20" s="70"/>
    </row>
    <row r="21" spans="1:14" x14ac:dyDescent="0.25">
      <c r="A21" s="85" t="s">
        <v>245</v>
      </c>
      <c r="B21" s="86"/>
      <c r="C21" s="86"/>
      <c r="D21" s="86"/>
      <c r="E21" s="82"/>
    </row>
    <row r="22" spans="1:14" x14ac:dyDescent="0.25">
      <c r="A22" s="85"/>
      <c r="B22" s="91" t="s">
        <v>267</v>
      </c>
      <c r="C22" s="86"/>
      <c r="D22" s="86"/>
      <c r="E22" s="82"/>
    </row>
    <row r="23" spans="1:14" x14ac:dyDescent="0.25">
      <c r="A23" s="81" t="s">
        <v>183</v>
      </c>
      <c r="B23" s="68" t="s">
        <v>251</v>
      </c>
      <c r="E23" s="82">
        <v>25000</v>
      </c>
      <c r="F23" s="69" t="s">
        <v>228</v>
      </c>
      <c r="G23" s="68" t="s">
        <v>269</v>
      </c>
    </row>
    <row r="24" spans="1:14" x14ac:dyDescent="0.25">
      <c r="A24" s="81" t="s">
        <v>231</v>
      </c>
      <c r="B24" s="68" t="s">
        <v>268</v>
      </c>
      <c r="E24" s="82">
        <v>-25000</v>
      </c>
      <c r="F24" s="69" t="s">
        <v>228</v>
      </c>
      <c r="G24" s="68" t="s">
        <v>270</v>
      </c>
    </row>
    <row r="25" spans="1:14" x14ac:dyDescent="0.25">
      <c r="B25" s="91" t="s">
        <v>307</v>
      </c>
      <c r="E25" s="87"/>
    </row>
    <row r="26" spans="1:14" x14ac:dyDescent="0.25">
      <c r="A26" s="81" t="s">
        <v>116</v>
      </c>
      <c r="B26" s="68" t="s">
        <v>272</v>
      </c>
      <c r="E26" s="82">
        <v>10775</v>
      </c>
      <c r="F26" s="69" t="s">
        <v>271</v>
      </c>
      <c r="G26" s="68" t="s">
        <v>269</v>
      </c>
    </row>
    <row r="27" spans="1:14" x14ac:dyDescent="0.25">
      <c r="A27" s="81" t="s">
        <v>131</v>
      </c>
      <c r="B27" s="68" t="s">
        <v>132</v>
      </c>
      <c r="E27" s="82">
        <v>18140</v>
      </c>
      <c r="F27" s="69" t="s">
        <v>271</v>
      </c>
      <c r="G27" s="68" t="s">
        <v>269</v>
      </c>
    </row>
    <row r="28" spans="1:14" x14ac:dyDescent="0.25">
      <c r="A28" s="81" t="s">
        <v>144</v>
      </c>
      <c r="B28" s="68" t="s">
        <v>145</v>
      </c>
      <c r="E28" s="82">
        <v>-28915</v>
      </c>
      <c r="F28" s="69" t="s">
        <v>271</v>
      </c>
      <c r="G28" s="68" t="s">
        <v>270</v>
      </c>
    </row>
    <row r="29" spans="1:14" s="86" customFormat="1" x14ac:dyDescent="0.25">
      <c r="A29" s="68"/>
      <c r="B29" s="91" t="s">
        <v>294</v>
      </c>
      <c r="C29" s="68"/>
      <c r="D29" s="68"/>
      <c r="E29" s="82"/>
      <c r="F29" s="69"/>
      <c r="G29" s="68"/>
      <c r="H29" s="68"/>
      <c r="I29" s="68"/>
      <c r="J29" s="68"/>
    </row>
    <row r="30" spans="1:14" x14ac:dyDescent="0.25">
      <c r="A30" s="81" t="s">
        <v>146</v>
      </c>
      <c r="B30" s="68" t="s">
        <v>296</v>
      </c>
      <c r="E30" s="82">
        <v>3000</v>
      </c>
      <c r="F30" s="69" t="s">
        <v>229</v>
      </c>
      <c r="G30" s="68" t="s">
        <v>297</v>
      </c>
    </row>
    <row r="31" spans="1:14" x14ac:dyDescent="0.25">
      <c r="A31" s="81" t="s">
        <v>158</v>
      </c>
      <c r="B31" s="68" t="s">
        <v>295</v>
      </c>
      <c r="E31" s="82">
        <v>-3000</v>
      </c>
      <c r="F31" s="69" t="s">
        <v>229</v>
      </c>
      <c r="G31" s="68" t="s">
        <v>298</v>
      </c>
    </row>
    <row r="32" spans="1:14" x14ac:dyDescent="0.25">
      <c r="B32" s="91" t="s">
        <v>277</v>
      </c>
      <c r="E32" s="82"/>
    </row>
    <row r="33" spans="1:11" x14ac:dyDescent="0.25">
      <c r="A33" s="68">
        <v>10900</v>
      </c>
      <c r="B33" s="68" t="s">
        <v>283</v>
      </c>
      <c r="E33" s="82">
        <v>4000</v>
      </c>
      <c r="F33" s="69" t="s">
        <v>229</v>
      </c>
      <c r="G33" s="68" t="s">
        <v>278</v>
      </c>
    </row>
    <row r="34" spans="1:11" x14ac:dyDescent="0.25">
      <c r="A34" s="68">
        <v>10900</v>
      </c>
      <c r="B34" s="68" t="s">
        <v>283</v>
      </c>
      <c r="E34" s="82">
        <v>4000</v>
      </c>
      <c r="F34" s="69" t="s">
        <v>228</v>
      </c>
      <c r="G34" s="68" t="s">
        <v>309</v>
      </c>
    </row>
    <row r="35" spans="1:11" x14ac:dyDescent="0.25">
      <c r="A35" s="68">
        <v>10200</v>
      </c>
      <c r="B35" s="68" t="s">
        <v>286</v>
      </c>
      <c r="E35" s="82">
        <v>15000</v>
      </c>
      <c r="F35" s="69" t="s">
        <v>228</v>
      </c>
      <c r="G35" s="68" t="s">
        <v>279</v>
      </c>
    </row>
    <row r="36" spans="1:11" x14ac:dyDescent="0.25">
      <c r="A36" s="68">
        <v>10201</v>
      </c>
      <c r="B36" s="68" t="s">
        <v>287</v>
      </c>
      <c r="E36" s="82">
        <v>44700</v>
      </c>
      <c r="F36" s="69" t="s">
        <v>271</v>
      </c>
      <c r="G36" s="68" t="s">
        <v>308</v>
      </c>
    </row>
    <row r="37" spans="1:11" x14ac:dyDescent="0.25">
      <c r="A37" s="68">
        <v>10121</v>
      </c>
      <c r="B37" s="68" t="s">
        <v>288</v>
      </c>
      <c r="E37" s="82">
        <v>-40000</v>
      </c>
      <c r="F37" s="69" t="s">
        <v>228</v>
      </c>
      <c r="G37" s="68" t="s">
        <v>282</v>
      </c>
    </row>
    <row r="38" spans="1:11" x14ac:dyDescent="0.25">
      <c r="A38" s="68">
        <v>10121</v>
      </c>
      <c r="B38" s="68" t="s">
        <v>280</v>
      </c>
      <c r="E38" s="82">
        <v>-10000</v>
      </c>
      <c r="F38" s="69" t="s">
        <v>228</v>
      </c>
      <c r="G38" s="68" t="s">
        <v>281</v>
      </c>
    </row>
    <row r="39" spans="1:11" x14ac:dyDescent="0.25">
      <c r="A39" s="68">
        <v>10402</v>
      </c>
      <c r="B39" s="68" t="s">
        <v>284</v>
      </c>
      <c r="E39" s="82">
        <v>-17700</v>
      </c>
      <c r="F39" s="69" t="s">
        <v>229</v>
      </c>
      <c r="G39" s="68" t="s">
        <v>285</v>
      </c>
    </row>
    <row r="40" spans="1:11" x14ac:dyDescent="0.25">
      <c r="A40" s="81"/>
      <c r="E40" s="82"/>
    </row>
    <row r="41" spans="1:11" s="67" customFormat="1" ht="14.25" x14ac:dyDescent="0.2">
      <c r="A41" s="67" t="s">
        <v>299</v>
      </c>
      <c r="E41" s="87"/>
      <c r="F41" s="92"/>
    </row>
    <row r="42" spans="1:11" x14ac:dyDescent="0.25">
      <c r="A42" s="88"/>
      <c r="B42" s="91" t="s">
        <v>273</v>
      </c>
      <c r="C42" s="86"/>
      <c r="D42" s="86"/>
      <c r="E42" s="89"/>
      <c r="F42" s="90"/>
      <c r="G42" s="86"/>
      <c r="H42" s="86"/>
      <c r="I42" s="86"/>
      <c r="J42" s="86"/>
      <c r="K42" s="86"/>
    </row>
    <row r="43" spans="1:11" x14ac:dyDescent="0.25">
      <c r="A43" s="81" t="s">
        <v>246</v>
      </c>
      <c r="B43" s="68" t="s">
        <v>274</v>
      </c>
      <c r="D43" s="68" t="s">
        <v>292</v>
      </c>
      <c r="E43" s="82">
        <v>3077.4</v>
      </c>
      <c r="F43" s="69" t="s">
        <v>228</v>
      </c>
      <c r="G43" s="68" t="s">
        <v>275</v>
      </c>
    </row>
    <row r="44" spans="1:11" x14ac:dyDescent="0.25">
      <c r="A44" s="81" t="s">
        <v>246</v>
      </c>
      <c r="B44" s="68" t="s">
        <v>49</v>
      </c>
      <c r="D44" s="68" t="s">
        <v>293</v>
      </c>
      <c r="E44" s="82">
        <v>-3077.4</v>
      </c>
      <c r="F44" s="69" t="s">
        <v>228</v>
      </c>
      <c r="G44" s="68" t="s">
        <v>276</v>
      </c>
    </row>
    <row r="45" spans="1:11" x14ac:dyDescent="0.25">
      <c r="A45" s="88"/>
      <c r="B45" s="91" t="s">
        <v>290</v>
      </c>
      <c r="C45" s="86"/>
      <c r="D45" s="86"/>
      <c r="E45" s="89"/>
      <c r="F45" s="90"/>
      <c r="G45" s="86"/>
      <c r="H45" s="86"/>
      <c r="I45" s="86"/>
      <c r="J45" s="86"/>
      <c r="K45" s="86"/>
    </row>
    <row r="46" spans="1:11" x14ac:dyDescent="0.25">
      <c r="A46" s="81" t="s">
        <v>161</v>
      </c>
      <c r="B46" s="68" t="s">
        <v>274</v>
      </c>
      <c r="D46" s="68" t="s">
        <v>292</v>
      </c>
      <c r="E46" s="82">
        <f>3495+1181</f>
        <v>4676</v>
      </c>
      <c r="F46" s="69" t="s">
        <v>229</v>
      </c>
      <c r="G46" s="68" t="s">
        <v>291</v>
      </c>
    </row>
    <row r="47" spans="1:11" x14ac:dyDescent="0.25">
      <c r="A47" s="81" t="s">
        <v>161</v>
      </c>
      <c r="B47" s="68" t="s">
        <v>49</v>
      </c>
      <c r="D47" s="68" t="s">
        <v>293</v>
      </c>
      <c r="E47" s="82">
        <v>-4676</v>
      </c>
      <c r="F47" s="69" t="s">
        <v>229</v>
      </c>
      <c r="G47" s="68" t="s">
        <v>300</v>
      </c>
    </row>
    <row r="48" spans="1:11" x14ac:dyDescent="0.25">
      <c r="E48" s="82"/>
    </row>
    <row r="49" spans="5:5" x14ac:dyDescent="0.25">
      <c r="E49" s="82"/>
    </row>
    <row r="50" spans="5:5" x14ac:dyDescent="0.25">
      <c r="E50" s="82"/>
    </row>
    <row r="51" spans="5:5" x14ac:dyDescent="0.25">
      <c r="E51" s="82"/>
    </row>
    <row r="52" spans="5:5" x14ac:dyDescent="0.25">
      <c r="E52" s="82"/>
    </row>
    <row r="53" spans="5:5" x14ac:dyDescent="0.25">
      <c r="E53" s="82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Tabel</vt:lpstr>
      <vt:lpstr>Selgitused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Maire Appo</cp:lastModifiedBy>
  <cp:lastPrinted>2018-10-11T07:07:23Z</cp:lastPrinted>
  <dcterms:created xsi:type="dcterms:W3CDTF">2017-03-08T11:21:59Z</dcterms:created>
  <dcterms:modified xsi:type="dcterms:W3CDTF">2018-10-11T07:07:31Z</dcterms:modified>
</cp:coreProperties>
</file>