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aireAppo\AppData\Local\Microsoft\Windows\INetCache\Content.Outlook\5XTJM57S\"/>
    </mc:Choice>
  </mc:AlternateContent>
  <xr:revisionPtr revIDLastSave="0" documentId="13_ncr:1_{46064364-FD9F-4123-9D17-ACE33D1557C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abel" sheetId="5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3" l="1"/>
  <c r="E11" i="3"/>
  <c r="D16" i="5"/>
  <c r="D36" i="5"/>
  <c r="C36" i="5"/>
  <c r="E18" i="3" l="1"/>
  <c r="E12" i="5"/>
  <c r="E104" i="5"/>
  <c r="E103" i="5"/>
  <c r="E102" i="5"/>
  <c r="E101" i="5"/>
  <c r="E100" i="5"/>
  <c r="E99" i="5"/>
  <c r="E98" i="5"/>
  <c r="E97" i="5"/>
  <c r="E96" i="5"/>
  <c r="E95" i="5"/>
  <c r="E93" i="5"/>
  <c r="E92" i="5"/>
  <c r="E91" i="5"/>
  <c r="E90" i="5"/>
  <c r="E89" i="5"/>
  <c r="E88" i="5"/>
  <c r="E87" i="5"/>
  <c r="E85" i="5"/>
  <c r="E84" i="5"/>
  <c r="E83" i="5"/>
  <c r="E82" i="5"/>
  <c r="E81" i="5"/>
  <c r="E80" i="5"/>
  <c r="E79" i="5"/>
  <c r="E78" i="5"/>
  <c r="E77" i="5"/>
  <c r="E76" i="5"/>
  <c r="E75" i="5"/>
  <c r="E73" i="5"/>
  <c r="E72" i="5"/>
  <c r="E70" i="5"/>
  <c r="E69" i="5"/>
  <c r="E68" i="5"/>
  <c r="E67" i="5"/>
  <c r="E66" i="5" s="1"/>
  <c r="E65" i="5"/>
  <c r="E64" i="5"/>
  <c r="E63" i="5"/>
  <c r="E62" i="5"/>
  <c r="E60" i="5" s="1"/>
  <c r="E61" i="5"/>
  <c r="E59" i="5"/>
  <c r="E58" i="5"/>
  <c r="E57" i="5"/>
  <c r="E56" i="5"/>
  <c r="E55" i="5"/>
  <c r="E54" i="5"/>
  <c r="E53" i="5"/>
  <c r="E52" i="5" s="1"/>
  <c r="E51" i="5"/>
  <c r="E50" i="5"/>
  <c r="E48" i="5"/>
  <c r="E47" i="5"/>
  <c r="E46" i="5"/>
  <c r="E45" i="5"/>
  <c r="E44" i="5"/>
  <c r="E43" i="5"/>
  <c r="E39" i="5"/>
  <c r="E36" i="5" s="1"/>
  <c r="E38" i="5"/>
  <c r="E37" i="5"/>
  <c r="E34" i="5"/>
  <c r="E33" i="5"/>
  <c r="E32" i="5"/>
  <c r="E31" i="5"/>
  <c r="E29" i="5" s="1"/>
  <c r="E30" i="5"/>
  <c r="E27" i="5"/>
  <c r="E26" i="5"/>
  <c r="E25" i="5"/>
  <c r="E23" i="5"/>
  <c r="E21" i="5" s="1"/>
  <c r="E22" i="5"/>
  <c r="E19" i="5"/>
  <c r="E18" i="5"/>
  <c r="E16" i="5"/>
  <c r="E15" i="5"/>
  <c r="E14" i="5"/>
  <c r="E11" i="5"/>
  <c r="E8" i="5" s="1"/>
  <c r="E10" i="5"/>
  <c r="E9" i="5"/>
  <c r="E94" i="5"/>
  <c r="E86" i="5"/>
  <c r="E71" i="5"/>
  <c r="E49" i="5"/>
  <c r="E17" i="5"/>
  <c r="D94" i="5"/>
  <c r="D86" i="5"/>
  <c r="D74" i="5"/>
  <c r="D71" i="5"/>
  <c r="D66" i="5"/>
  <c r="D60" i="5"/>
  <c r="D52" i="5"/>
  <c r="D49" i="5"/>
  <c r="D42" i="5"/>
  <c r="D29" i="5"/>
  <c r="D24" i="5"/>
  <c r="D21" i="5"/>
  <c r="D17" i="5"/>
  <c r="D13" i="5"/>
  <c r="D8" i="5"/>
  <c r="C94" i="5"/>
  <c r="C86" i="5"/>
  <c r="C74" i="5"/>
  <c r="C71" i="5"/>
  <c r="C66" i="5"/>
  <c r="C64" i="5"/>
  <c r="C63" i="5"/>
  <c r="C60" i="5" s="1"/>
  <c r="C52" i="5"/>
  <c r="C49" i="5"/>
  <c r="C41" i="5" s="1"/>
  <c r="C42" i="5"/>
  <c r="C29" i="5"/>
  <c r="C24" i="5"/>
  <c r="C21" i="5"/>
  <c r="C20" i="5" s="1"/>
  <c r="C17" i="5"/>
  <c r="C13" i="5"/>
  <c r="C8" i="5"/>
  <c r="C7" i="5" s="1"/>
  <c r="C28" i="5" s="1"/>
  <c r="C35" i="5" s="1"/>
  <c r="D20" i="5" l="1"/>
  <c r="E74" i="5"/>
  <c r="E42" i="5"/>
  <c r="E24" i="5"/>
  <c r="E20" i="5" s="1"/>
  <c r="E13" i="5"/>
  <c r="E41" i="5"/>
  <c r="E7" i="5"/>
  <c r="D41" i="5"/>
  <c r="D7" i="5"/>
  <c r="D28" i="5" l="1"/>
  <c r="D35" i="5" s="1"/>
  <c r="E28" i="5"/>
  <c r="E35" i="5" s="1"/>
</calcChain>
</file>

<file path=xl/sharedStrings.xml><?xml version="1.0" encoding="utf-8"?>
<sst xmlns="http://schemas.openxmlformats.org/spreadsheetml/2006/main" count="250" uniqueCount="227">
  <si>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</si>
  <si>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</si>
  <si>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</si>
  <si>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</si>
  <si>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</si>
  <si>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</si>
  <si>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</si>
  <si>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</si>
  <si>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</si>
  <si>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</si>
  <si>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</si>
  <si>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</si>
  <si>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</si>
  <si>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</si>
  <si>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</si>
  <si>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</si>
  <si>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</si>
  <si>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</si>
  <si>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</si>
  <si>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</si>
  <si>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</si>
  <si>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</si>
  <si>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</si>
  <si>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</si>
  <si>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</si>
  <si>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</si>
  <si>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</si>
  <si>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</si>
  <si>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</si>
  <si>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</si>
  <si>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</si>
  <si>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</si>
  <si>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</si>
  <si>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</si>
  <si>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</si>
  <si>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</si>
  <si>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</si>
  <si>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</si>
  <si>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</si>
  <si>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</si>
  <si>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</si>
  <si>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</si>
  <si>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</si>
  <si>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</si>
  <si>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</si>
  <si>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</si>
  <si>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</si>
  <si>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</si>
  <si>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</si>
  <si>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</si>
  <si>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</si>
  <si>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</si>
  <si>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</si>
  <si>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</si>
  <si>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</si>
  <si>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</si>
  <si>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</si>
  <si>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</si>
  <si>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</si>
  <si>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</si>
  <si>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</si>
  <si>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</si>
  <si>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</si>
  <si>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</si>
  <si>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</si>
  <si>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</si>
  <si>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</si>
  <si>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</si>
  <si>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</si>
  <si>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</si>
  <si>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</si>
  <si>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</si>
  <si>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</si>
  <si>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</si>
  <si>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</si>
  <si>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</si>
  <si>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</si>
  <si>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</si>
  <si>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</si>
  <si>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</si>
  <si>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</si>
  <si>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</si>
  <si>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</si>
  <si>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</si>
  <si>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</si>
  <si>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</si>
  <si>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</si>
  <si>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</si>
  <si>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</si>
  <si>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</si>
  <si>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</si>
  <si>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</si>
  <si>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</si>
  <si>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</si>
  <si>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</si>
  <si>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</si>
  <si>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</si>
  <si>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</si>
  <si>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</si>
  <si>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</si>
  <si>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</si>
  <si>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</si>
  <si>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</si>
  <si>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</si>
  <si>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</si>
  <si>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</si>
  <si>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</si>
  <si>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</si>
  <si>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</si>
  <si>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</si>
  <si>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</si>
  <si>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</si>
  <si>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</si>
  <si>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</si>
  <si>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</si>
  <si>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</si>
  <si>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</si>
  <si>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</si>
  <si>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</si>
  <si>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</si>
  <si>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</si>
  <si>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</si>
  <si>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</si>
  <si>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</si>
  <si>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</si>
  <si>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</si>
  <si>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</si>
  <si>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</si>
  <si>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</si>
  <si>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</si>
  <si>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</si>
  <si>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</si>
  <si>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</si>
  <si>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</si>
  <si>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</si>
  <si>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</si>
  <si>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</si>
  <si>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</si>
  <si>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</si>
  <si>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</si>
  <si>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</si>
  <si>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</si>
  <si>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</si>
  <si>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</si>
  <si>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</si>
  <si>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</si>
  <si>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</si>
  <si>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</si>
  <si>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</si>
  <si>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</si>
  <si>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</si>
  <si>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</si>
  <si>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</si>
  <si>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</si>
  <si>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</si>
  <si>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</si>
  <si>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</si>
  <si>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</si>
  <si>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</si>
  <si>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</si>
  <si>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</si>
  <si>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</si>
  <si>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</si>
  <si>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Eelarve</t>
  </si>
  <si>
    <t>Summa €</t>
  </si>
  <si>
    <t>jaotus</t>
  </si>
  <si>
    <t>Kulude suunamine:</t>
  </si>
  <si>
    <t>põhit.</t>
  </si>
  <si>
    <t xml:space="preserve">K U L U D </t>
  </si>
  <si>
    <t>09510</t>
  </si>
  <si>
    <t>05101</t>
  </si>
  <si>
    <t>Rahvakultuur</t>
  </si>
  <si>
    <t>45</t>
  </si>
  <si>
    <t>Avalike alade puhastus</t>
  </si>
  <si>
    <t>Noorte huviharidus ja huvitegevus</t>
  </si>
  <si>
    <t>TÕRVA VALLAVALITSUS</t>
  </si>
  <si>
    <t xml:space="preserve">T U L U D   </t>
  </si>
  <si>
    <t>Rahandusministeerium</t>
  </si>
  <si>
    <t>Muu sotsiaalne kaitse, sh. sotsiaalse kaitse haldus</t>
  </si>
  <si>
    <t>Sotsiaalministeerium</t>
  </si>
  <si>
    <t>inv.</t>
  </si>
  <si>
    <t>Lisaeelarve aprill 2023</t>
  </si>
  <si>
    <t>Lisa 1</t>
  </si>
  <si>
    <t>Tõrva Vallavolikogu</t>
  </si>
  <si>
    <t>TÕRVA VALD 2023.a EELARVE</t>
  </si>
  <si>
    <t xml:space="preserve">2023 eelarve </t>
  </si>
  <si>
    <t>3880, 3888</t>
  </si>
  <si>
    <t>Põhivara soetuseks saadav sihtfin (+)</t>
  </si>
  <si>
    <t>Põhivara soetuseks antav sihtfin (-)</t>
  </si>
  <si>
    <t>FINANTSEERIMISTEGEVUS</t>
  </si>
  <si>
    <t>LIKVIIDSETE VARADE MUUTUS (+ suurenemine, - vähenemine)</t>
  </si>
  <si>
    <t>NÕUETE JA KOHUSTUSTE SALDODE MUUTUS (tekkepõhise e/a korral) (+/-)</t>
  </si>
  <si>
    <t>07600</t>
  </si>
  <si>
    <t>Muu tervishoid, sh. tervishoiu haldamine</t>
  </si>
  <si>
    <t>Ülalnimetamata tervishoiukulud  kokku</t>
  </si>
  <si>
    <t>09609</t>
  </si>
  <si>
    <t>Muud hariduse abiteenused</t>
  </si>
  <si>
    <t>….....2023 määrusele nr…</t>
  </si>
  <si>
    <t>Lisa</t>
  </si>
  <si>
    <t>Riigikogu valmimiste korraldamiseks</t>
  </si>
  <si>
    <t>Toetus vastavalt koostööleppele, mille eesmärgiks on  noortegarantii tugisüsteemi arendamine</t>
  </si>
  <si>
    <t>Projekti rahastab Euroopa Sotsiaalfond</t>
  </si>
  <si>
    <t>Muu vaba aeg ja kultuur</t>
  </si>
  <si>
    <t>Vallavalitsus</t>
  </si>
  <si>
    <t>Elamumajandus</t>
  </si>
  <si>
    <t>Noortekeskus</t>
  </si>
  <si>
    <t xml:space="preserve">Riigieelarvest toetus Karjatnurme Kogukond MTÜ-le </t>
  </si>
  <si>
    <t>Muusikakool</t>
  </si>
  <si>
    <t>09212</t>
  </si>
  <si>
    <t>Tõrva Gümnaasium</t>
  </si>
  <si>
    <t>Laulu- ja tantsupeo protsessiga seotud kulud (rahvatants)</t>
  </si>
  <si>
    <t>Tõrva Kultuurimaja</t>
  </si>
  <si>
    <t>Kassa-panga jäägist</t>
  </si>
  <si>
    <t>Noortegarantii tugisüsteemi projekti personalikulud 15871.- ja majandamiskulud 1500.-</t>
  </si>
  <si>
    <t>2022.a. detsembris saadud laulu- ja tantsupeo  toetused, mille kasutamine (kulud) on 2023.a.</t>
  </si>
  <si>
    <t>2023.a. eelarvesse esialgselt kassa-pangajääki ei suunatud. Jääk oli 45604 eurot.</t>
  </si>
  <si>
    <t>Laulu- ja tantsupeo protsessiga seotud kulud (kultuurimaja kollektiivid)</t>
  </si>
  <si>
    <t>Korterite remondi kulud (Helme alevikus Kooli 4)</t>
  </si>
  <si>
    <t>Ukraina sõjapõgenikele eluaseme korrastamiseks antud  toetus (projekt)</t>
  </si>
  <si>
    <t>Valmiste korraldamise kulud: personalikulu 13990.-, majandamiskulu 1072.-</t>
  </si>
  <si>
    <t>Karjatnurme Kogukond MTÜle välispordi inventari seotamiseks</t>
  </si>
  <si>
    <t>Laulu- ja tantsupeo protsessiga seotud kulud (orkester)</t>
  </si>
  <si>
    <t>Tütarlastekoor, Jauram, Lys, Jandali, Liisud</t>
  </si>
  <si>
    <t>Sotisaalkindlustusamet</t>
  </si>
  <si>
    <t>Halduslepingu alusel toetus rahvusvahelise kaitse saajatele eluruumi üürilepingute sõlmimine.</t>
  </si>
  <si>
    <t>Muu sotisaalne kaitse risikirühmadele</t>
  </si>
  <si>
    <t>Ukraina sõjapõgenikele eluruumi üürilepingute sõlmimiseks toetus SKA toetusest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</si>
</sst>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Arial"/>
      <family val="1"/>
    </font>
    <font>
      <sz val="11"/>
      <name val="Calibri"/>
      <family val="2"/>
      <charset val="186"/>
      <scheme val="minor"/>
    </font>
    <font>
      <b/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4" fillId="0" borderId="0"/>
  </cellStyleXfs>
  <cellXfs count="102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0" borderId="2" xfId="0" applyNumberFormat="1" applyFont="1" applyBorder="1" applyAlignment="1">
      <alignment horizontal="left" wrapText="1"/>
    </xf>
    <xf numFmtId="4" fontId="5" fillId="0" borderId="2" xfId="2" applyNumberFormat="1" applyFont="1" applyBorder="1"/>
    <xf numFmtId="49" fontId="6" fillId="0" borderId="6" xfId="0" applyNumberFormat="1" applyFont="1" applyBorder="1" applyAlignment="1">
      <alignment horizontal="left" wrapText="1"/>
    </xf>
    <xf numFmtId="4" fontId="6" fillId="0" borderId="6" xfId="2" applyNumberFormat="1" applyFont="1" applyBorder="1" applyProtection="1">
      <protection locked="0"/>
    </xf>
    <xf numFmtId="49" fontId="5" fillId="0" borderId="7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4" fontId="5" fillId="0" borderId="3" xfId="2" applyNumberFormat="1" applyFont="1" applyBorder="1"/>
    <xf numFmtId="49" fontId="8" fillId="0" borderId="6" xfId="0" applyNumberFormat="1" applyFont="1" applyBorder="1" applyAlignment="1">
      <alignment horizontal="left" wrapText="1"/>
    </xf>
    <xf numFmtId="4" fontId="1" fillId="0" borderId="6" xfId="2" applyNumberFormat="1" applyFont="1" applyBorder="1" applyProtection="1">
      <protection locked="0"/>
    </xf>
    <xf numFmtId="4" fontId="1" fillId="0" borderId="6" xfId="1" applyNumberFormat="1" applyFont="1" applyBorder="1" applyProtection="1">
      <protection locked="0"/>
    </xf>
    <xf numFmtId="49" fontId="6" fillId="0" borderId="8" xfId="0" applyNumberFormat="1" applyFont="1" applyBorder="1" applyAlignment="1">
      <alignment horizontal="left" wrapText="1"/>
    </xf>
    <xf numFmtId="4" fontId="6" fillId="0" borderId="8" xfId="2" applyNumberFormat="1" applyFont="1" applyBorder="1" applyProtection="1">
      <protection locked="0"/>
    </xf>
    <xf numFmtId="49" fontId="10" fillId="0" borderId="6" xfId="0" applyNumberFormat="1" applyFont="1" applyBorder="1" applyAlignment="1">
      <alignment horizontal="left" wrapText="1"/>
    </xf>
    <xf numFmtId="49" fontId="5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49" fontId="6" fillId="0" borderId="10" xfId="0" applyNumberFormat="1" applyFont="1" applyBorder="1" applyAlignment="1">
      <alignment horizontal="left" wrapText="1"/>
    </xf>
    <xf numFmtId="4" fontId="6" fillId="0" borderId="10" xfId="2" applyNumberFormat="1" applyFont="1" applyBorder="1" applyProtection="1">
      <protection locked="0"/>
    </xf>
    <xf numFmtId="0" fontId="3" fillId="0" borderId="0" xfId="1" applyFont="1" applyAlignment="1">
      <alignment horizontal="left"/>
    </xf>
    <xf numFmtId="49" fontId="5" fillId="0" borderId="1" xfId="0" applyNumberFormat="1" applyFont="1" applyBorder="1" applyAlignment="1">
      <alignment horizontal="left" wrapText="1"/>
    </xf>
    <xf numFmtId="49" fontId="6" fillId="0" borderId="13" xfId="0" applyNumberFormat="1" applyFont="1" applyBorder="1" applyAlignment="1">
      <alignment horizontal="left" wrapText="1"/>
    </xf>
    <xf numFmtId="4" fontId="3" fillId="0" borderId="9" xfId="3" applyNumberFormat="1" applyFont="1" applyBorder="1"/>
    <xf numFmtId="4" fontId="3" fillId="0" borderId="6" xfId="3" applyNumberFormat="1" applyFont="1" applyBorder="1"/>
    <xf numFmtId="4" fontId="4" fillId="0" borderId="4" xfId="3" applyNumberFormat="1" applyFont="1" applyBorder="1"/>
    <xf numFmtId="0" fontId="13" fillId="0" borderId="0" xfId="0" applyFont="1"/>
    <xf numFmtId="4" fontId="5" fillId="0" borderId="4" xfId="2" applyNumberFormat="1" applyFont="1" applyBorder="1"/>
    <xf numFmtId="4" fontId="6" fillId="0" borderId="13" xfId="2" applyNumberFormat="1" applyFont="1" applyBorder="1" applyProtection="1">
      <protection locked="0"/>
    </xf>
    <xf numFmtId="49" fontId="9" fillId="0" borderId="10" xfId="0" applyNumberFormat="1" applyFont="1" applyBorder="1" applyAlignment="1">
      <alignment horizontal="right"/>
    </xf>
    <xf numFmtId="4" fontId="4" fillId="0" borderId="1" xfId="2" applyNumberFormat="1" applyFont="1" applyBorder="1"/>
    <xf numFmtId="4" fontId="5" fillId="0" borderId="1" xfId="2" applyNumberFormat="1" applyFont="1" applyBorder="1"/>
    <xf numFmtId="4" fontId="3" fillId="0" borderId="13" xfId="3" applyNumberFormat="1" applyFont="1" applyBorder="1"/>
    <xf numFmtId="4" fontId="3" fillId="0" borderId="10" xfId="3" applyNumberFormat="1" applyFont="1" applyBorder="1"/>
    <xf numFmtId="49" fontId="4" fillId="0" borderId="1" xfId="0" applyNumberFormat="1" applyFont="1" applyBorder="1" applyAlignment="1">
      <alignment horizontal="left" wrapText="1"/>
    </xf>
    <xf numFmtId="4" fontId="4" fillId="0" borderId="1" xfId="1" applyNumberFormat="1" applyFont="1" applyBorder="1"/>
    <xf numFmtId="0" fontId="15" fillId="0" borderId="0" xfId="0" applyFont="1"/>
    <xf numFmtId="4" fontId="1" fillId="0" borderId="13" xfId="1" applyNumberFormat="1" applyFont="1" applyBorder="1" applyProtection="1">
      <protection locked="0"/>
    </xf>
    <xf numFmtId="4" fontId="1" fillId="0" borderId="4" xfId="1" applyNumberFormat="1" applyFont="1" applyBorder="1" applyProtection="1">
      <protection locked="0"/>
    </xf>
    <xf numFmtId="4" fontId="4" fillId="0" borderId="4" xfId="1" applyNumberFormat="1" applyFont="1" applyBorder="1" applyProtection="1">
      <protection locked="0"/>
    </xf>
    <xf numFmtId="49" fontId="16" fillId="0" borderId="1" xfId="0" applyNumberFormat="1" applyFont="1" applyBorder="1" applyAlignment="1">
      <alignment horizontal="left" wrapText="1"/>
    </xf>
    <xf numFmtId="4" fontId="12" fillId="0" borderId="0" xfId="0" applyNumberFormat="1" applyFont="1"/>
    <xf numFmtId="4" fontId="0" fillId="0" borderId="0" xfId="0" applyNumberFormat="1"/>
    <xf numFmtId="49" fontId="1" fillId="0" borderId="6" xfId="0" applyNumberFormat="1" applyFont="1" applyBorder="1" applyAlignment="1">
      <alignment horizontal="left" wrapText="1"/>
    </xf>
    <xf numFmtId="4" fontId="5" fillId="0" borderId="18" xfId="2" applyNumberFormat="1" applyFont="1" applyBorder="1"/>
    <xf numFmtId="4" fontId="5" fillId="0" borderId="11" xfId="2" applyNumberFormat="1" applyFont="1" applyBorder="1"/>
    <xf numFmtId="4" fontId="3" fillId="0" borderId="19" xfId="3" applyNumberFormat="1" applyFont="1" applyBorder="1"/>
    <xf numFmtId="4" fontId="3" fillId="0" borderId="15" xfId="3" applyNumberFormat="1" applyFont="1" applyBorder="1"/>
    <xf numFmtId="4" fontId="4" fillId="0" borderId="16" xfId="3" applyNumberFormat="1" applyFont="1" applyBorder="1"/>
    <xf numFmtId="4" fontId="5" fillId="0" borderId="16" xfId="2" applyNumberFormat="1" applyFont="1" applyBorder="1"/>
    <xf numFmtId="4" fontId="6" fillId="0" borderId="14" xfId="2" applyNumberFormat="1" applyFont="1" applyBorder="1" applyProtection="1">
      <protection locked="0"/>
    </xf>
    <xf numFmtId="4" fontId="6" fillId="0" borderId="15" xfId="2" applyNumberFormat="1" applyFont="1" applyBorder="1" applyProtection="1">
      <protection locked="0"/>
    </xf>
    <xf numFmtId="4" fontId="6" fillId="0" borderId="17" xfId="2" applyNumberFormat="1" applyFont="1" applyBorder="1" applyProtection="1">
      <protection locked="0"/>
    </xf>
    <xf numFmtId="4" fontId="4" fillId="0" borderId="12" xfId="2" applyNumberFormat="1" applyFont="1" applyBorder="1"/>
    <xf numFmtId="4" fontId="5" fillId="0" borderId="12" xfId="2" applyNumberFormat="1" applyFont="1" applyBorder="1"/>
    <xf numFmtId="4" fontId="3" fillId="0" borderId="14" xfId="3" applyNumberFormat="1" applyFont="1" applyBorder="1"/>
    <xf numFmtId="4" fontId="3" fillId="0" borderId="17" xfId="3" applyNumberFormat="1" applyFont="1" applyBorder="1"/>
    <xf numFmtId="4" fontId="4" fillId="0" borderId="12" xfId="1" applyNumberFormat="1" applyFont="1" applyBorder="1"/>
    <xf numFmtId="4" fontId="1" fillId="0" borderId="14" xfId="1" applyNumberFormat="1" applyFont="1" applyBorder="1" applyProtection="1">
      <protection locked="0"/>
    </xf>
    <xf numFmtId="4" fontId="1" fillId="0" borderId="16" xfId="1" applyNumberFormat="1" applyFont="1" applyBorder="1" applyProtection="1">
      <protection locked="0"/>
    </xf>
    <xf numFmtId="4" fontId="4" fillId="0" borderId="16" xfId="1" applyNumberFormat="1" applyFont="1" applyBorder="1" applyProtection="1">
      <protection locked="0"/>
    </xf>
    <xf numFmtId="4" fontId="1" fillId="0" borderId="15" xfId="2" applyNumberFormat="1" applyFont="1" applyBorder="1" applyProtection="1">
      <protection locked="0"/>
    </xf>
    <xf numFmtId="4" fontId="1" fillId="0" borderId="15" xfId="1" applyNumberFormat="1" applyFont="1" applyBorder="1" applyProtection="1">
      <protection locked="0"/>
    </xf>
    <xf numFmtId="4" fontId="6" fillId="0" borderId="20" xfId="2" applyNumberFormat="1" applyFont="1" applyBorder="1" applyProtection="1">
      <protection locked="0"/>
    </xf>
    <xf numFmtId="4" fontId="3" fillId="0" borderId="8" xfId="3" applyNumberFormat="1" applyFont="1" applyBorder="1"/>
    <xf numFmtId="4" fontId="4" fillId="0" borderId="10" xfId="3" applyNumberFormat="1" applyFont="1" applyBorder="1"/>
    <xf numFmtId="4" fontId="4" fillId="0" borderId="1" xfId="1" applyNumberFormat="1" applyFont="1" applyBorder="1" applyProtection="1">
      <protection locked="0"/>
    </xf>
    <xf numFmtId="49" fontId="5" fillId="0" borderId="2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49" fontId="6" fillId="0" borderId="10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wrapText="1"/>
    </xf>
    <xf numFmtId="49" fontId="8" fillId="0" borderId="13" xfId="0" applyNumberFormat="1" applyFont="1" applyBorder="1" applyAlignment="1">
      <alignment horizontal="left" wrapText="1"/>
    </xf>
    <xf numFmtId="49" fontId="8" fillId="0" borderId="13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49" fontId="9" fillId="0" borderId="10" xfId="0" applyNumberFormat="1" applyFont="1" applyBorder="1" applyAlignment="1">
      <alignment horizontal="left"/>
    </xf>
    <xf numFmtId="0" fontId="17" fillId="0" borderId="13" xfId="2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8" fillId="0" borderId="8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4" fontId="4" fillId="0" borderId="0" xfId="0" applyNumberFormat="1" applyFont="1"/>
    <xf numFmtId="4" fontId="4" fillId="0" borderId="0" xfId="0" applyNumberFormat="1" applyFont="1" applyAlignment="1">
      <alignment horizontal="right"/>
    </xf>
  </cellXfs>
  <cellStyles count="4">
    <cellStyle name="Normaallaad" xfId="0" builtinId="0"/>
    <cellStyle name="Normal" xfId="3" xr:uid="{343A478E-14CB-4226-B9A4-4695235ED582}"/>
    <cellStyle name="Normal 2" xfId="1" xr:uid="{00000000-0005-0000-0000-000001000000}"/>
    <cellStyle name="Normal_Sheet1 2" xfId="2" xr:uid="{00000000-0005-0000-0000-000002000000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6990-7B15-4476-8F6E-38B7EF4416E5}">
  <dimension ref="A1:G104"/>
  <sheetViews>
    <sheetView tabSelected="1" workbookViewId="0">
      <selection activeCell="B6" sqref="B6"/>
    </sheetView>
  </sheetViews>
  <sheetFormatPr defaultRowHeight="14.4" x14ac:dyDescent="0.3"/>
  <cols>
    <col min="1" max="1" width="8" customWidth="1"/>
    <col min="2" max="2" width="40.77734375" customWidth="1"/>
    <col min="3" max="4" width="15.77734375" customWidth="1"/>
    <col min="5" max="5" width="16.109375" customWidth="1"/>
    <col min="6" max="6" width="17" customWidth="1"/>
  </cols>
  <sheetData>
    <row r="1" spans="1:7" ht="15.75" customHeight="1" x14ac:dyDescent="0.3">
      <c r="C1" t="s">
        <v>182</v>
      </c>
    </row>
    <row r="2" spans="1:7" ht="15.75" customHeight="1" x14ac:dyDescent="0.3">
      <c r="C2" t="s">
        <v>183</v>
      </c>
      <c r="F2" s="31"/>
      <c r="G2" s="31"/>
    </row>
    <row r="3" spans="1:7" ht="15.75" customHeight="1" x14ac:dyDescent="0.3">
      <c r="C3" t="s">
        <v>197</v>
      </c>
      <c r="F3" s="31"/>
      <c r="G3" s="31"/>
    </row>
    <row r="4" spans="1:7" ht="15.75" customHeight="1" x14ac:dyDescent="0.3">
      <c r="F4" s="31"/>
      <c r="G4" s="31"/>
    </row>
    <row r="5" spans="1:7" ht="15.75" customHeight="1" thickBot="1" x14ac:dyDescent="0.35">
      <c r="A5" s="26" t="s">
        <v>184</v>
      </c>
      <c r="B5" s="11"/>
      <c r="C5" s="11"/>
      <c r="F5" s="31"/>
      <c r="G5" s="31"/>
    </row>
    <row r="6" spans="1:7" ht="43.5" customHeight="1" thickBot="1" x14ac:dyDescent="0.35">
      <c r="A6" s="11"/>
      <c r="B6" s="12"/>
      <c r="C6" s="9" t="s">
        <v>185</v>
      </c>
      <c r="D6" s="9" t="s">
        <v>198</v>
      </c>
      <c r="E6" s="9" t="s">
        <v>185</v>
      </c>
    </row>
    <row r="7" spans="1:7" ht="15.75" customHeight="1" thickBot="1" x14ac:dyDescent="0.35">
      <c r="A7" s="13"/>
      <c r="B7" s="78" t="s">
        <v>0</v>
      </c>
      <c r="C7" s="19">
        <f>C8+C12+C13+C17</f>
        <v>10617169</v>
      </c>
      <c r="D7" s="55">
        <f>D8+D12+D13+D17</f>
        <v>121466</v>
      </c>
      <c r="E7" s="42">
        <f>E8+E12+E13+E17</f>
        <v>10738635</v>
      </c>
    </row>
    <row r="8" spans="1:7" ht="15.75" customHeight="1" thickBot="1" x14ac:dyDescent="0.35">
      <c r="A8" s="32" t="s">
        <v>1</v>
      </c>
      <c r="B8" s="32" t="s">
        <v>2</v>
      </c>
      <c r="C8" s="14">
        <f>SUM(C9:C11)</f>
        <v>5749250</v>
      </c>
      <c r="D8" s="56">
        <f>SUM(D9:D11)</f>
        <v>0</v>
      </c>
      <c r="E8" s="42">
        <f>SUM(E9:E11)</f>
        <v>5749250</v>
      </c>
    </row>
    <row r="9" spans="1:7" ht="15.75" customHeight="1" x14ac:dyDescent="0.3">
      <c r="A9" s="33" t="s">
        <v>3</v>
      </c>
      <c r="B9" s="33" t="s">
        <v>4</v>
      </c>
      <c r="C9" s="34">
        <v>5444000</v>
      </c>
      <c r="D9" s="57"/>
      <c r="E9" s="34">
        <f>C9+D9</f>
        <v>5444000</v>
      </c>
    </row>
    <row r="10" spans="1:7" ht="15.75" customHeight="1" x14ac:dyDescent="0.3">
      <c r="A10" s="15" t="s">
        <v>5</v>
      </c>
      <c r="B10" s="15" t="s">
        <v>6</v>
      </c>
      <c r="C10" s="35">
        <v>305000</v>
      </c>
      <c r="D10" s="58"/>
      <c r="E10" s="35">
        <f t="shared" ref="E10:E11" si="0">C10+D10</f>
        <v>305000</v>
      </c>
    </row>
    <row r="11" spans="1:7" ht="15.75" customHeight="1" thickBot="1" x14ac:dyDescent="0.35">
      <c r="A11" s="15" t="s">
        <v>7</v>
      </c>
      <c r="B11" s="15" t="s">
        <v>8</v>
      </c>
      <c r="C11" s="35">
        <v>250</v>
      </c>
      <c r="D11" s="58"/>
      <c r="E11" s="35">
        <f t="shared" si="0"/>
        <v>250</v>
      </c>
    </row>
    <row r="12" spans="1:7" s="37" customFormat="1" ht="15.75" customHeight="1" thickBot="1" x14ac:dyDescent="0.35">
      <c r="A12" s="32" t="s">
        <v>9</v>
      </c>
      <c r="B12" s="79" t="s">
        <v>10</v>
      </c>
      <c r="C12" s="36">
        <v>501100</v>
      </c>
      <c r="D12" s="59"/>
      <c r="E12" s="76">
        <f>C12+D12</f>
        <v>501100</v>
      </c>
    </row>
    <row r="13" spans="1:7" ht="15.75" customHeight="1" thickBot="1" x14ac:dyDescent="0.35">
      <c r="A13" s="32"/>
      <c r="B13" s="80" t="s">
        <v>11</v>
      </c>
      <c r="C13" s="38">
        <f>C14+C15+C16</f>
        <v>4340819</v>
      </c>
      <c r="D13" s="60">
        <f>D14+D15+D16</f>
        <v>121466</v>
      </c>
      <c r="E13" s="42">
        <f>E14+E15+E16</f>
        <v>4462285</v>
      </c>
    </row>
    <row r="14" spans="1:7" ht="15.75" customHeight="1" x14ac:dyDescent="0.3">
      <c r="A14" s="33" t="s">
        <v>12</v>
      </c>
      <c r="B14" s="33" t="s">
        <v>13</v>
      </c>
      <c r="C14" s="39">
        <v>953827</v>
      </c>
      <c r="D14" s="61"/>
      <c r="E14" s="43">
        <f t="shared" ref="E14:E16" si="1">C14+D14</f>
        <v>953827</v>
      </c>
    </row>
    <row r="15" spans="1:7" ht="15.75" customHeight="1" x14ac:dyDescent="0.3">
      <c r="A15" s="15" t="s">
        <v>14</v>
      </c>
      <c r="B15" s="15" t="s">
        <v>15</v>
      </c>
      <c r="C15" s="16">
        <v>3292597</v>
      </c>
      <c r="D15" s="62"/>
      <c r="E15" s="35">
        <f t="shared" si="1"/>
        <v>3292597</v>
      </c>
    </row>
    <row r="16" spans="1:7" ht="15.75" customHeight="1" thickBot="1" x14ac:dyDescent="0.35">
      <c r="A16" s="40" t="s">
        <v>16</v>
      </c>
      <c r="B16" s="81" t="s">
        <v>17</v>
      </c>
      <c r="C16" s="30">
        <v>94395</v>
      </c>
      <c r="D16" s="63">
        <f>116193+5273</f>
        <v>121466</v>
      </c>
      <c r="E16" s="44">
        <f t="shared" si="1"/>
        <v>215861</v>
      </c>
    </row>
    <row r="17" spans="1:5" ht="15.75" customHeight="1" thickBot="1" x14ac:dyDescent="0.35">
      <c r="A17" s="32"/>
      <c r="B17" s="32" t="s">
        <v>18</v>
      </c>
      <c r="C17" s="41">
        <f>SUM(C18:C19)</f>
        <v>26000</v>
      </c>
      <c r="D17" s="64">
        <f>SUM(D18:D19)</f>
        <v>0</v>
      </c>
      <c r="E17" s="41">
        <f>SUM(E18:E19)</f>
        <v>26000</v>
      </c>
    </row>
    <row r="18" spans="1:5" ht="15.75" customHeight="1" x14ac:dyDescent="0.3">
      <c r="A18" s="15" t="s">
        <v>19</v>
      </c>
      <c r="B18" s="82" t="s">
        <v>20</v>
      </c>
      <c r="C18" s="16">
        <v>18000</v>
      </c>
      <c r="D18" s="62"/>
      <c r="E18" s="43">
        <f t="shared" ref="E18:E19" si="2">C18+D18</f>
        <v>18000</v>
      </c>
    </row>
    <row r="19" spans="1:5" ht="15.75" customHeight="1" thickBot="1" x14ac:dyDescent="0.35">
      <c r="A19" s="29" t="s">
        <v>186</v>
      </c>
      <c r="B19" s="29" t="s">
        <v>18</v>
      </c>
      <c r="C19" s="30">
        <v>8000</v>
      </c>
      <c r="D19" s="63"/>
      <c r="E19" s="44">
        <f t="shared" si="2"/>
        <v>8000</v>
      </c>
    </row>
    <row r="20" spans="1:5" ht="15.75" customHeight="1" thickBot="1" x14ac:dyDescent="0.35">
      <c r="A20" s="32"/>
      <c r="B20" s="79" t="s">
        <v>21</v>
      </c>
      <c r="C20" s="42">
        <f>C21+C24</f>
        <v>9975298</v>
      </c>
      <c r="D20" s="65">
        <f>D21+D24</f>
        <v>47354</v>
      </c>
      <c r="E20" s="42">
        <f>E21+E24</f>
        <v>10022652</v>
      </c>
    </row>
    <row r="21" spans="1:5" ht="15.75" customHeight="1" thickBot="1" x14ac:dyDescent="0.35">
      <c r="A21" s="32"/>
      <c r="B21" s="79" t="s">
        <v>22</v>
      </c>
      <c r="C21" s="42">
        <f>C22+C23</f>
        <v>811525</v>
      </c>
      <c r="D21" s="65">
        <f>D22+D23</f>
        <v>10273</v>
      </c>
      <c r="E21" s="42">
        <f>E22+E23</f>
        <v>821798</v>
      </c>
    </row>
    <row r="22" spans="1:5" ht="15.75" customHeight="1" x14ac:dyDescent="0.3">
      <c r="A22" s="15" t="s">
        <v>23</v>
      </c>
      <c r="B22" s="83" t="s">
        <v>24</v>
      </c>
      <c r="C22" s="35">
        <v>503666</v>
      </c>
      <c r="D22" s="58">
        <v>5273</v>
      </c>
      <c r="E22" s="43">
        <f t="shared" ref="E22:E23" si="3">C22+D22</f>
        <v>508939</v>
      </c>
    </row>
    <row r="23" spans="1:5" ht="15.75" customHeight="1" thickBot="1" x14ac:dyDescent="0.35">
      <c r="A23" s="15" t="s">
        <v>172</v>
      </c>
      <c r="B23" s="20" t="s">
        <v>25</v>
      </c>
      <c r="C23" s="35">
        <v>307859</v>
      </c>
      <c r="D23" s="58">
        <v>5000</v>
      </c>
      <c r="E23" s="44">
        <f t="shared" si="3"/>
        <v>312859</v>
      </c>
    </row>
    <row r="24" spans="1:5" ht="15.75" customHeight="1" thickBot="1" x14ac:dyDescent="0.35">
      <c r="A24" s="32"/>
      <c r="B24" s="32" t="s">
        <v>26</v>
      </c>
      <c r="C24" s="41">
        <f>C25+C26+C27</f>
        <v>9163773</v>
      </c>
      <c r="D24" s="64">
        <f>D25+D26+D27</f>
        <v>37081</v>
      </c>
      <c r="E24" s="41">
        <f>E25+E26+E27</f>
        <v>9200854</v>
      </c>
    </row>
    <row r="25" spans="1:5" ht="15.75" customHeight="1" x14ac:dyDescent="0.3">
      <c r="A25" s="33" t="s">
        <v>27</v>
      </c>
      <c r="B25" s="33" t="s">
        <v>28</v>
      </c>
      <c r="C25" s="43">
        <v>6018968</v>
      </c>
      <c r="D25" s="66">
        <v>29861</v>
      </c>
      <c r="E25" s="43">
        <f t="shared" ref="E25:E27" si="4">C25+D25</f>
        <v>6048829</v>
      </c>
    </row>
    <row r="26" spans="1:5" ht="15.75" customHeight="1" x14ac:dyDescent="0.3">
      <c r="A26" s="15" t="s">
        <v>29</v>
      </c>
      <c r="B26" s="15" t="s">
        <v>30</v>
      </c>
      <c r="C26" s="35">
        <v>3096655</v>
      </c>
      <c r="D26" s="58">
        <v>7220</v>
      </c>
      <c r="E26" s="35">
        <f t="shared" si="4"/>
        <v>3103875</v>
      </c>
    </row>
    <row r="27" spans="1:5" ht="15.75" customHeight="1" thickBot="1" x14ac:dyDescent="0.35">
      <c r="A27" s="29" t="s">
        <v>31</v>
      </c>
      <c r="B27" s="29" t="s">
        <v>32</v>
      </c>
      <c r="C27" s="44">
        <v>48150</v>
      </c>
      <c r="D27" s="67"/>
      <c r="E27" s="44">
        <f t="shared" si="4"/>
        <v>48150</v>
      </c>
    </row>
    <row r="28" spans="1:5" s="47" customFormat="1" ht="15.75" customHeight="1" thickBot="1" x14ac:dyDescent="0.35">
      <c r="A28" s="45"/>
      <c r="B28" s="84" t="s">
        <v>33</v>
      </c>
      <c r="C28" s="46">
        <f>C7-C20</f>
        <v>641871</v>
      </c>
      <c r="D28" s="68">
        <f>D7-D20</f>
        <v>74112</v>
      </c>
      <c r="E28" s="46">
        <f>E7-E20</f>
        <v>715983</v>
      </c>
    </row>
    <row r="29" spans="1:5" ht="15.75" customHeight="1" thickBot="1" x14ac:dyDescent="0.35">
      <c r="A29" s="32"/>
      <c r="B29" s="85" t="s">
        <v>34</v>
      </c>
      <c r="C29" s="46">
        <f>C30-C31+C32-C33-C34</f>
        <v>-1407020</v>
      </c>
      <c r="D29" s="68">
        <f>D30-D31+D32-D33-D34</f>
        <v>-78760</v>
      </c>
      <c r="E29" s="46">
        <f>E30-E31+E32-E33-E34</f>
        <v>-1485780</v>
      </c>
    </row>
    <row r="30" spans="1:5" ht="15.75" customHeight="1" x14ac:dyDescent="0.3">
      <c r="A30" s="33" t="s">
        <v>35</v>
      </c>
      <c r="B30" s="33" t="s">
        <v>36</v>
      </c>
      <c r="C30" s="39">
        <v>500000</v>
      </c>
      <c r="D30" s="61"/>
      <c r="E30" s="43">
        <f t="shared" ref="E30:E34" si="5">C30+D30</f>
        <v>500000</v>
      </c>
    </row>
    <row r="31" spans="1:5" ht="15.75" customHeight="1" x14ac:dyDescent="0.3">
      <c r="A31" s="15" t="s">
        <v>37</v>
      </c>
      <c r="B31" s="15" t="s">
        <v>38</v>
      </c>
      <c r="C31" s="16">
        <v>1835700</v>
      </c>
      <c r="D31" s="62">
        <v>78760</v>
      </c>
      <c r="E31" s="35">
        <f t="shared" si="5"/>
        <v>1914460</v>
      </c>
    </row>
    <row r="32" spans="1:5" ht="15.75" customHeight="1" x14ac:dyDescent="0.3">
      <c r="A32" s="15" t="s">
        <v>39</v>
      </c>
      <c r="B32" s="82" t="s">
        <v>187</v>
      </c>
      <c r="C32" s="16">
        <v>791680</v>
      </c>
      <c r="D32" s="62"/>
      <c r="E32" s="35">
        <f t="shared" si="5"/>
        <v>791680</v>
      </c>
    </row>
    <row r="33" spans="1:6" ht="15.75" customHeight="1" x14ac:dyDescent="0.3">
      <c r="A33" s="15" t="s">
        <v>40</v>
      </c>
      <c r="B33" s="82" t="s">
        <v>188</v>
      </c>
      <c r="C33" s="16">
        <v>745000</v>
      </c>
      <c r="D33" s="62"/>
      <c r="E33" s="35">
        <f t="shared" si="5"/>
        <v>745000</v>
      </c>
    </row>
    <row r="34" spans="1:6" ht="15.75" customHeight="1" thickBot="1" x14ac:dyDescent="0.35">
      <c r="A34" s="29" t="s">
        <v>41</v>
      </c>
      <c r="B34" s="29" t="s">
        <v>42</v>
      </c>
      <c r="C34" s="30">
        <v>118000</v>
      </c>
      <c r="D34" s="63"/>
      <c r="E34" s="44">
        <f t="shared" si="5"/>
        <v>118000</v>
      </c>
    </row>
    <row r="35" spans="1:6" ht="27.75" customHeight="1" thickBot="1" x14ac:dyDescent="0.35">
      <c r="A35" s="32"/>
      <c r="B35" s="51" t="s">
        <v>43</v>
      </c>
      <c r="C35" s="46">
        <f>C28+C29</f>
        <v>-765149</v>
      </c>
      <c r="D35" s="68">
        <f>D28+D29</f>
        <v>-4648</v>
      </c>
      <c r="E35" s="46">
        <f>E28+E29</f>
        <v>-769797</v>
      </c>
    </row>
    <row r="36" spans="1:6" ht="15.75" customHeight="1" thickBot="1" x14ac:dyDescent="0.35">
      <c r="A36" s="32"/>
      <c r="B36" s="79" t="s">
        <v>189</v>
      </c>
      <c r="C36" s="46">
        <f>C37+C38+C39</f>
        <v>1034900</v>
      </c>
      <c r="D36" s="46">
        <f>D37+D38+D39</f>
        <v>4648</v>
      </c>
      <c r="E36" s="46">
        <f>E37+E38+E39</f>
        <v>1039548</v>
      </c>
    </row>
    <row r="37" spans="1:6" ht="15.75" customHeight="1" x14ac:dyDescent="0.3">
      <c r="A37" s="33" t="s">
        <v>44</v>
      </c>
      <c r="B37" s="33" t="s">
        <v>45</v>
      </c>
      <c r="C37" s="48">
        <v>1450000</v>
      </c>
      <c r="D37" s="69"/>
      <c r="E37" s="43">
        <f t="shared" ref="E37:E39" si="6">C37+D37</f>
        <v>1450000</v>
      </c>
    </row>
    <row r="38" spans="1:6" ht="15.75" customHeight="1" x14ac:dyDescent="0.3">
      <c r="A38" s="15" t="s">
        <v>46</v>
      </c>
      <c r="B38" s="15" t="s">
        <v>47</v>
      </c>
      <c r="C38" s="16">
        <v>-415100</v>
      </c>
      <c r="D38" s="62"/>
      <c r="E38" s="35">
        <f t="shared" si="6"/>
        <v>-415100</v>
      </c>
    </row>
    <row r="39" spans="1:6" ht="15.75" customHeight="1" thickBot="1" x14ac:dyDescent="0.35">
      <c r="A39" s="17" t="s">
        <v>48</v>
      </c>
      <c r="B39" s="86" t="s">
        <v>190</v>
      </c>
      <c r="C39" s="49">
        <v>0</v>
      </c>
      <c r="D39" s="70">
        <v>4648</v>
      </c>
      <c r="E39" s="44">
        <f t="shared" si="6"/>
        <v>4648</v>
      </c>
    </row>
    <row r="40" spans="1:6" ht="15.75" customHeight="1" thickBot="1" x14ac:dyDescent="0.35">
      <c r="A40" s="18"/>
      <c r="B40" s="87" t="s">
        <v>191</v>
      </c>
      <c r="C40" s="50">
        <v>-269751</v>
      </c>
      <c r="D40" s="71"/>
      <c r="E40" s="77">
        <v>-269751</v>
      </c>
    </row>
    <row r="41" spans="1:6" ht="32.549999999999997" customHeight="1" thickBot="1" x14ac:dyDescent="0.35">
      <c r="A41" s="32"/>
      <c r="B41" s="51" t="s">
        <v>49</v>
      </c>
      <c r="C41" s="41">
        <f>C42+C49+C52+C60+C66+C71+C74+C86+C94</f>
        <v>12673998</v>
      </c>
      <c r="D41" s="64">
        <f>D42+D49+D52+D60+D66+D71+D74+D86+D94</f>
        <v>126114</v>
      </c>
      <c r="E41" s="41">
        <f>E42+E49+E52+E60+E66+E71+E74+E86+E94</f>
        <v>12800112</v>
      </c>
      <c r="F41" s="52"/>
    </row>
    <row r="42" spans="1:6" ht="15.75" customHeight="1" thickBot="1" x14ac:dyDescent="0.35">
      <c r="A42" s="32" t="s">
        <v>50</v>
      </c>
      <c r="B42" s="79" t="s">
        <v>51</v>
      </c>
      <c r="C42" s="46">
        <f>SUM(C43:C48)</f>
        <v>1133584</v>
      </c>
      <c r="D42" s="68">
        <f>SUM(D43:D48)</f>
        <v>15062</v>
      </c>
      <c r="E42" s="46">
        <f>SUM(E43:E48)</f>
        <v>1148646</v>
      </c>
      <c r="F42" s="53"/>
    </row>
    <row r="43" spans="1:6" ht="15.75" customHeight="1" x14ac:dyDescent="0.3">
      <c r="A43" s="33" t="s">
        <v>52</v>
      </c>
      <c r="B43" s="33" t="s">
        <v>53</v>
      </c>
      <c r="C43" s="39">
        <v>90544</v>
      </c>
      <c r="D43" s="61"/>
      <c r="E43" s="43">
        <f t="shared" ref="E43:E48" si="7">C43+D43</f>
        <v>90544</v>
      </c>
    </row>
    <row r="44" spans="1:6" ht="15.75" customHeight="1" x14ac:dyDescent="0.3">
      <c r="A44" s="15" t="s">
        <v>54</v>
      </c>
      <c r="B44" s="82" t="s">
        <v>55</v>
      </c>
      <c r="C44" s="16">
        <v>718040</v>
      </c>
      <c r="D44" s="62">
        <v>15062</v>
      </c>
      <c r="E44" s="35">
        <f t="shared" si="7"/>
        <v>733102</v>
      </c>
    </row>
    <row r="45" spans="1:6" ht="15.75" customHeight="1" x14ac:dyDescent="0.3">
      <c r="A45" s="15" t="s">
        <v>56</v>
      </c>
      <c r="B45" s="82" t="s">
        <v>57</v>
      </c>
      <c r="C45" s="16">
        <v>48000</v>
      </c>
      <c r="D45" s="62"/>
      <c r="E45" s="35">
        <f t="shared" si="7"/>
        <v>48000</v>
      </c>
    </row>
    <row r="46" spans="1:6" ht="15.75" customHeight="1" x14ac:dyDescent="0.3">
      <c r="A46" s="15" t="s">
        <v>58</v>
      </c>
      <c r="B46" s="82" t="s">
        <v>59</v>
      </c>
      <c r="C46" s="16">
        <v>92000</v>
      </c>
      <c r="D46" s="62"/>
      <c r="E46" s="35">
        <f t="shared" si="7"/>
        <v>92000</v>
      </c>
    </row>
    <row r="47" spans="1:6" s="47" customFormat="1" ht="15.75" customHeight="1" x14ac:dyDescent="0.3">
      <c r="A47" s="54" t="s">
        <v>60</v>
      </c>
      <c r="B47" s="88" t="s">
        <v>61</v>
      </c>
      <c r="C47" s="21">
        <v>118000</v>
      </c>
      <c r="D47" s="72"/>
      <c r="E47" s="35">
        <f t="shared" si="7"/>
        <v>118000</v>
      </c>
    </row>
    <row r="48" spans="1:6" ht="15.75" customHeight="1" thickBot="1" x14ac:dyDescent="0.35">
      <c r="A48" s="29"/>
      <c r="B48" s="89" t="s">
        <v>62</v>
      </c>
      <c r="C48" s="30">
        <v>67000</v>
      </c>
      <c r="D48" s="63"/>
      <c r="E48" s="44">
        <f t="shared" si="7"/>
        <v>67000</v>
      </c>
    </row>
    <row r="49" spans="1:5" ht="15.75" customHeight="1" thickBot="1" x14ac:dyDescent="0.35">
      <c r="A49" s="32" t="s">
        <v>63</v>
      </c>
      <c r="B49" s="32" t="s">
        <v>64</v>
      </c>
      <c r="C49" s="46">
        <f>SUM(C50:C51)</f>
        <v>27794</v>
      </c>
      <c r="D49" s="68">
        <f>SUM(D50:D51)</f>
        <v>0</v>
      </c>
      <c r="E49" s="46">
        <f>SUM(E50:E51)</f>
        <v>27794</v>
      </c>
    </row>
    <row r="50" spans="1:5" ht="15.75" customHeight="1" x14ac:dyDescent="0.3">
      <c r="A50" s="33" t="s">
        <v>65</v>
      </c>
      <c r="B50" s="33" t="s">
        <v>66</v>
      </c>
      <c r="C50" s="39">
        <v>2194</v>
      </c>
      <c r="D50" s="61"/>
      <c r="E50" s="43">
        <f t="shared" ref="E50:E51" si="8">C50+D50</f>
        <v>2194</v>
      </c>
    </row>
    <row r="51" spans="1:5" ht="15.75" customHeight="1" thickBot="1" x14ac:dyDescent="0.35">
      <c r="A51" s="15" t="s">
        <v>67</v>
      </c>
      <c r="B51" s="15" t="s">
        <v>68</v>
      </c>
      <c r="C51" s="16">
        <v>25600</v>
      </c>
      <c r="D51" s="62"/>
      <c r="E51" s="44">
        <f t="shared" si="8"/>
        <v>25600</v>
      </c>
    </row>
    <row r="52" spans="1:5" ht="15.75" customHeight="1" thickBot="1" x14ac:dyDescent="0.35">
      <c r="A52" s="32" t="s">
        <v>69</v>
      </c>
      <c r="B52" s="32" t="s">
        <v>70</v>
      </c>
      <c r="C52" s="46">
        <f>SUM(C53:C59)</f>
        <v>1282472</v>
      </c>
      <c r="D52" s="68">
        <f>SUM(D53:D59)</f>
        <v>0</v>
      </c>
      <c r="E52" s="46">
        <f>SUM(E53:E59)</f>
        <v>1282472</v>
      </c>
    </row>
    <row r="53" spans="1:5" ht="15.75" customHeight="1" x14ac:dyDescent="0.3">
      <c r="A53" s="15" t="s">
        <v>71</v>
      </c>
      <c r="B53" s="20" t="s">
        <v>72</v>
      </c>
      <c r="C53" s="16">
        <v>12000</v>
      </c>
      <c r="D53" s="62"/>
      <c r="E53" s="43">
        <f t="shared" ref="E53:E59" si="9">C53+D53</f>
        <v>12000</v>
      </c>
    </row>
    <row r="54" spans="1:5" ht="15.75" customHeight="1" x14ac:dyDescent="0.3">
      <c r="A54" s="15" t="s">
        <v>73</v>
      </c>
      <c r="B54" s="20" t="s">
        <v>74</v>
      </c>
      <c r="C54" s="16">
        <v>42400</v>
      </c>
      <c r="D54" s="62"/>
      <c r="E54" s="35">
        <f t="shared" si="9"/>
        <v>42400</v>
      </c>
    </row>
    <row r="55" spans="1:5" ht="15.75" customHeight="1" x14ac:dyDescent="0.3">
      <c r="A55" s="15" t="s">
        <v>75</v>
      </c>
      <c r="B55" s="90" t="s">
        <v>76</v>
      </c>
      <c r="C55" s="16">
        <v>268000</v>
      </c>
      <c r="D55" s="62"/>
      <c r="E55" s="35">
        <f t="shared" si="9"/>
        <v>268000</v>
      </c>
    </row>
    <row r="56" spans="1:5" ht="15.75" customHeight="1" x14ac:dyDescent="0.3">
      <c r="A56" s="15" t="s">
        <v>77</v>
      </c>
      <c r="B56" s="20" t="s">
        <v>78</v>
      </c>
      <c r="C56" s="16">
        <v>27120</v>
      </c>
      <c r="D56" s="62"/>
      <c r="E56" s="35">
        <f t="shared" si="9"/>
        <v>27120</v>
      </c>
    </row>
    <row r="57" spans="1:5" ht="15.75" customHeight="1" x14ac:dyDescent="0.3">
      <c r="A57" s="15" t="s">
        <v>79</v>
      </c>
      <c r="B57" s="20" t="s">
        <v>80</v>
      </c>
      <c r="C57" s="16">
        <v>1600</v>
      </c>
      <c r="D57" s="62"/>
      <c r="E57" s="35">
        <f t="shared" si="9"/>
        <v>1600</v>
      </c>
    </row>
    <row r="58" spans="1:5" ht="15.75" customHeight="1" x14ac:dyDescent="0.3">
      <c r="A58" s="15" t="s">
        <v>81</v>
      </c>
      <c r="B58" s="20" t="s">
        <v>82</v>
      </c>
      <c r="C58" s="16">
        <v>763370</v>
      </c>
      <c r="D58" s="62"/>
      <c r="E58" s="35">
        <f t="shared" si="9"/>
        <v>763370</v>
      </c>
    </row>
    <row r="59" spans="1:5" ht="15.75" customHeight="1" thickBot="1" x14ac:dyDescent="0.35">
      <c r="A59" s="15" t="s">
        <v>83</v>
      </c>
      <c r="B59" s="83" t="s">
        <v>84</v>
      </c>
      <c r="C59" s="16">
        <v>167982</v>
      </c>
      <c r="D59" s="62"/>
      <c r="E59" s="44">
        <f t="shared" si="9"/>
        <v>167982</v>
      </c>
    </row>
    <row r="60" spans="1:5" ht="15.75" customHeight="1" thickBot="1" x14ac:dyDescent="0.35">
      <c r="A60" s="32" t="s">
        <v>85</v>
      </c>
      <c r="B60" s="32" t="s">
        <v>86</v>
      </c>
      <c r="C60" s="46">
        <f>SUM(C61:C65)</f>
        <v>577533</v>
      </c>
      <c r="D60" s="68">
        <f>SUM(D61:D65)</f>
        <v>0</v>
      </c>
      <c r="E60" s="46">
        <f>SUM(E61:E65)</f>
        <v>577533</v>
      </c>
    </row>
    <row r="61" spans="1:5" ht="15.75" customHeight="1" x14ac:dyDescent="0.3">
      <c r="A61" s="33" t="s">
        <v>87</v>
      </c>
      <c r="B61" s="91" t="s">
        <v>88</v>
      </c>
      <c r="C61" s="39">
        <v>31563</v>
      </c>
      <c r="D61" s="61"/>
      <c r="E61" s="43">
        <f t="shared" ref="E61:E65" si="10">C61+D61</f>
        <v>31563</v>
      </c>
    </row>
    <row r="62" spans="1:5" ht="15.75" customHeight="1" x14ac:dyDescent="0.3">
      <c r="A62" s="15" t="s">
        <v>170</v>
      </c>
      <c r="B62" s="20" t="s">
        <v>173</v>
      </c>
      <c r="C62" s="16">
        <v>202500</v>
      </c>
      <c r="D62" s="62"/>
      <c r="E62" s="35">
        <f t="shared" si="10"/>
        <v>202500</v>
      </c>
    </row>
    <row r="63" spans="1:5" ht="15.75" customHeight="1" x14ac:dyDescent="0.3">
      <c r="A63" s="15" t="s">
        <v>89</v>
      </c>
      <c r="B63" s="20" t="s">
        <v>90</v>
      </c>
      <c r="C63" s="16">
        <f>250+25000</f>
        <v>25250</v>
      </c>
      <c r="D63" s="62"/>
      <c r="E63" s="35">
        <f t="shared" si="10"/>
        <v>25250</v>
      </c>
    </row>
    <row r="64" spans="1:5" ht="15.75" customHeight="1" x14ac:dyDescent="0.3">
      <c r="A64" s="15" t="s">
        <v>91</v>
      </c>
      <c r="B64" s="20" t="s">
        <v>92</v>
      </c>
      <c r="C64" s="16">
        <f>3000</f>
        <v>3000</v>
      </c>
      <c r="D64" s="62"/>
      <c r="E64" s="35">
        <f t="shared" si="10"/>
        <v>3000</v>
      </c>
    </row>
    <row r="65" spans="1:5" ht="15.75" customHeight="1" thickBot="1" x14ac:dyDescent="0.35">
      <c r="A65" s="15" t="s">
        <v>93</v>
      </c>
      <c r="B65" s="83" t="s">
        <v>94</v>
      </c>
      <c r="C65" s="16">
        <v>315220</v>
      </c>
      <c r="D65" s="62"/>
      <c r="E65" s="44">
        <f t="shared" si="10"/>
        <v>315220</v>
      </c>
    </row>
    <row r="66" spans="1:5" ht="15.75" customHeight="1" thickBot="1" x14ac:dyDescent="0.35">
      <c r="A66" s="32" t="s">
        <v>95</v>
      </c>
      <c r="B66" s="79" t="s">
        <v>96</v>
      </c>
      <c r="C66" s="46">
        <f>SUM(C67:C70)</f>
        <v>183541</v>
      </c>
      <c r="D66" s="68">
        <f>SUM(D67:D70)</f>
        <v>78760</v>
      </c>
      <c r="E66" s="46">
        <f>SUM(E67:E70)</f>
        <v>262301</v>
      </c>
    </row>
    <row r="67" spans="1:5" ht="15.75" customHeight="1" x14ac:dyDescent="0.3">
      <c r="A67" s="33" t="s">
        <v>97</v>
      </c>
      <c r="B67" s="92" t="s">
        <v>98</v>
      </c>
      <c r="C67" s="39">
        <v>52100</v>
      </c>
      <c r="D67" s="61">
        <v>78760</v>
      </c>
      <c r="E67" s="43">
        <f t="shared" ref="E67:E70" si="11">C67+D67</f>
        <v>130860</v>
      </c>
    </row>
    <row r="68" spans="1:5" ht="15.75" customHeight="1" x14ac:dyDescent="0.3">
      <c r="A68" s="15" t="s">
        <v>99</v>
      </c>
      <c r="B68" s="83" t="s">
        <v>100</v>
      </c>
      <c r="C68" s="16">
        <v>20000</v>
      </c>
      <c r="D68" s="62"/>
      <c r="E68" s="35">
        <f t="shared" si="11"/>
        <v>20000</v>
      </c>
    </row>
    <row r="69" spans="1:5" ht="15.75" customHeight="1" x14ac:dyDescent="0.3">
      <c r="A69" s="15" t="s">
        <v>101</v>
      </c>
      <c r="B69" s="83" t="s">
        <v>102</v>
      </c>
      <c r="C69" s="16">
        <v>57000</v>
      </c>
      <c r="D69" s="62"/>
      <c r="E69" s="35">
        <f t="shared" si="11"/>
        <v>57000</v>
      </c>
    </row>
    <row r="70" spans="1:5" ht="15.75" customHeight="1" thickBot="1" x14ac:dyDescent="0.35">
      <c r="A70" s="15" t="s">
        <v>103</v>
      </c>
      <c r="B70" s="83" t="s">
        <v>104</v>
      </c>
      <c r="C70" s="16">
        <v>54441</v>
      </c>
      <c r="D70" s="62"/>
      <c r="E70" s="44">
        <f t="shared" si="11"/>
        <v>54441</v>
      </c>
    </row>
    <row r="71" spans="1:5" ht="15.75" customHeight="1" thickBot="1" x14ac:dyDescent="0.35">
      <c r="A71" s="32" t="s">
        <v>105</v>
      </c>
      <c r="B71" s="32" t="s">
        <v>106</v>
      </c>
      <c r="C71" s="46">
        <f>SUM(C72:C73)</f>
        <v>602050</v>
      </c>
      <c r="D71" s="68">
        <f>SUM(D72:D73)</f>
        <v>0</v>
      </c>
      <c r="E71" s="46">
        <f>SUM(E72:E73)</f>
        <v>602050</v>
      </c>
    </row>
    <row r="72" spans="1:5" ht="15.75" customHeight="1" x14ac:dyDescent="0.3">
      <c r="A72" s="15" t="s">
        <v>192</v>
      </c>
      <c r="B72" s="93" t="s">
        <v>193</v>
      </c>
      <c r="C72" s="22">
        <v>600000</v>
      </c>
      <c r="D72" s="73"/>
      <c r="E72" s="43">
        <f t="shared" ref="E72:E73" si="12">C72+D72</f>
        <v>600000</v>
      </c>
    </row>
    <row r="73" spans="1:5" ht="15.75" customHeight="1" thickBot="1" x14ac:dyDescent="0.35">
      <c r="A73" s="29"/>
      <c r="B73" s="94" t="s">
        <v>194</v>
      </c>
      <c r="C73" s="30">
        <v>2050</v>
      </c>
      <c r="D73" s="63"/>
      <c r="E73" s="44">
        <f t="shared" si="12"/>
        <v>2050</v>
      </c>
    </row>
    <row r="74" spans="1:5" ht="15.75" customHeight="1" thickBot="1" x14ac:dyDescent="0.35">
      <c r="A74" s="32" t="s">
        <v>107</v>
      </c>
      <c r="B74" s="79" t="s">
        <v>108</v>
      </c>
      <c r="C74" s="46">
        <f>SUM(C75:C85)</f>
        <v>1029858</v>
      </c>
      <c r="D74" s="68">
        <f>SUM(D75:D85)</f>
        <v>25691</v>
      </c>
      <c r="E74" s="46">
        <f>SUM(E75:E85)</f>
        <v>1055549</v>
      </c>
    </row>
    <row r="75" spans="1:5" ht="15.75" customHeight="1" x14ac:dyDescent="0.3">
      <c r="A75" s="33" t="s">
        <v>109</v>
      </c>
      <c r="B75" s="95" t="s">
        <v>110</v>
      </c>
      <c r="C75" s="39">
        <v>116934</v>
      </c>
      <c r="D75" s="61"/>
      <c r="E75" s="43">
        <f t="shared" ref="E75:E85" si="13">C75+D75</f>
        <v>116934</v>
      </c>
    </row>
    <row r="76" spans="1:5" ht="15.75" customHeight="1" x14ac:dyDescent="0.3">
      <c r="A76" s="15" t="s">
        <v>111</v>
      </c>
      <c r="B76" s="20" t="s">
        <v>112</v>
      </c>
      <c r="C76" s="16">
        <v>12700</v>
      </c>
      <c r="D76" s="62"/>
      <c r="E76" s="35">
        <f t="shared" si="13"/>
        <v>12700</v>
      </c>
    </row>
    <row r="77" spans="1:5" ht="15.75" customHeight="1" x14ac:dyDescent="0.3">
      <c r="A77" s="15" t="s">
        <v>113</v>
      </c>
      <c r="B77" s="20" t="s">
        <v>114</v>
      </c>
      <c r="C77" s="16">
        <v>167512</v>
      </c>
      <c r="D77" s="62">
        <v>17371</v>
      </c>
      <c r="E77" s="35">
        <f t="shared" si="13"/>
        <v>184883</v>
      </c>
    </row>
    <row r="78" spans="1:5" ht="15.75" customHeight="1" x14ac:dyDescent="0.3">
      <c r="A78" s="15" t="s">
        <v>115</v>
      </c>
      <c r="B78" s="20" t="s">
        <v>116</v>
      </c>
      <c r="C78" s="16">
        <v>30000</v>
      </c>
      <c r="D78" s="62"/>
      <c r="E78" s="35">
        <f t="shared" si="13"/>
        <v>30000</v>
      </c>
    </row>
    <row r="79" spans="1:5" ht="15.75" customHeight="1" x14ac:dyDescent="0.3">
      <c r="A79" s="15" t="s">
        <v>117</v>
      </c>
      <c r="B79" s="20" t="s">
        <v>118</v>
      </c>
      <c r="C79" s="16">
        <v>163558</v>
      </c>
      <c r="D79" s="62"/>
      <c r="E79" s="35">
        <f t="shared" si="13"/>
        <v>163558</v>
      </c>
    </row>
    <row r="80" spans="1:5" ht="15.75" customHeight="1" x14ac:dyDescent="0.3">
      <c r="A80" s="15" t="s">
        <v>119</v>
      </c>
      <c r="B80" s="20" t="s">
        <v>171</v>
      </c>
      <c r="C80" s="16">
        <v>371629</v>
      </c>
      <c r="D80" s="62">
        <v>3320</v>
      </c>
      <c r="E80" s="35">
        <f t="shared" si="13"/>
        <v>374949</v>
      </c>
    </row>
    <row r="81" spans="1:5" ht="15.75" customHeight="1" x14ac:dyDescent="0.3">
      <c r="A81" s="15" t="s">
        <v>120</v>
      </c>
      <c r="B81" s="20" t="s">
        <v>121</v>
      </c>
      <c r="C81" s="16">
        <v>54225</v>
      </c>
      <c r="D81" s="62"/>
      <c r="E81" s="35">
        <f t="shared" si="13"/>
        <v>54225</v>
      </c>
    </row>
    <row r="82" spans="1:5" ht="15.75" customHeight="1" x14ac:dyDescent="0.3">
      <c r="A82" s="15" t="s">
        <v>122</v>
      </c>
      <c r="B82" s="20" t="s">
        <v>123</v>
      </c>
      <c r="C82" s="16">
        <v>13480</v>
      </c>
      <c r="D82" s="62"/>
      <c r="E82" s="35">
        <f t="shared" si="13"/>
        <v>13480</v>
      </c>
    </row>
    <row r="83" spans="1:5" ht="15.75" customHeight="1" x14ac:dyDescent="0.3">
      <c r="A83" s="15" t="s">
        <v>124</v>
      </c>
      <c r="B83" s="83" t="s">
        <v>125</v>
      </c>
      <c r="C83" s="16">
        <v>30000</v>
      </c>
      <c r="D83" s="62"/>
      <c r="E83" s="35">
        <f t="shared" si="13"/>
        <v>30000</v>
      </c>
    </row>
    <row r="84" spans="1:5" ht="15.75" customHeight="1" x14ac:dyDescent="0.3">
      <c r="A84" s="15" t="s">
        <v>126</v>
      </c>
      <c r="B84" s="83" t="s">
        <v>127</v>
      </c>
      <c r="C84" s="16">
        <v>37120</v>
      </c>
      <c r="D84" s="62"/>
      <c r="E84" s="35">
        <f t="shared" si="13"/>
        <v>37120</v>
      </c>
    </row>
    <row r="85" spans="1:5" ht="15.75" customHeight="1" thickBot="1" x14ac:dyDescent="0.35">
      <c r="A85" s="15" t="s">
        <v>128</v>
      </c>
      <c r="B85" s="83" t="s">
        <v>129</v>
      </c>
      <c r="C85" s="16">
        <v>32700</v>
      </c>
      <c r="D85" s="62">
        <v>5000</v>
      </c>
      <c r="E85" s="44">
        <f t="shared" si="13"/>
        <v>37700</v>
      </c>
    </row>
    <row r="86" spans="1:5" ht="15.75" customHeight="1" thickBot="1" x14ac:dyDescent="0.35">
      <c r="A86" s="32" t="s">
        <v>130</v>
      </c>
      <c r="B86" s="32" t="s">
        <v>131</v>
      </c>
      <c r="C86" s="46">
        <f>SUM(C87:C93)</f>
        <v>6399481</v>
      </c>
      <c r="D86" s="68">
        <f>SUM(D87:D93)</f>
        <v>1328</v>
      </c>
      <c r="E86" s="46">
        <f>SUM(E87:E93)</f>
        <v>6400809</v>
      </c>
    </row>
    <row r="87" spans="1:5" ht="15.75" customHeight="1" x14ac:dyDescent="0.3">
      <c r="A87" s="33" t="s">
        <v>132</v>
      </c>
      <c r="B87" s="92" t="s">
        <v>133</v>
      </c>
      <c r="C87" s="39">
        <v>1686455</v>
      </c>
      <c r="D87" s="61"/>
      <c r="E87" s="43">
        <f t="shared" ref="E87:E93" si="14">C87+D87</f>
        <v>1686455</v>
      </c>
    </row>
    <row r="88" spans="1:5" ht="15.75" customHeight="1" x14ac:dyDescent="0.3">
      <c r="A88" s="25" t="s">
        <v>134</v>
      </c>
      <c r="B88" s="96" t="s">
        <v>135</v>
      </c>
      <c r="C88" s="16">
        <v>4173955</v>
      </c>
      <c r="D88" s="62">
        <v>664</v>
      </c>
      <c r="E88" s="35">
        <f t="shared" si="14"/>
        <v>4174619</v>
      </c>
    </row>
    <row r="89" spans="1:5" ht="15.75" customHeight="1" x14ac:dyDescent="0.3">
      <c r="A89" s="15" t="s">
        <v>169</v>
      </c>
      <c r="B89" s="83" t="s">
        <v>174</v>
      </c>
      <c r="C89" s="16">
        <v>348405</v>
      </c>
      <c r="D89" s="62">
        <v>664</v>
      </c>
      <c r="E89" s="35">
        <f t="shared" si="14"/>
        <v>349069</v>
      </c>
    </row>
    <row r="90" spans="1:5" ht="15.75" customHeight="1" x14ac:dyDescent="0.3">
      <c r="A90" s="15" t="s">
        <v>136</v>
      </c>
      <c r="B90" s="83" t="s">
        <v>137</v>
      </c>
      <c r="C90" s="16">
        <v>2000</v>
      </c>
      <c r="D90" s="62"/>
      <c r="E90" s="35">
        <f t="shared" si="14"/>
        <v>2000</v>
      </c>
    </row>
    <row r="91" spans="1:5" ht="15.75" customHeight="1" x14ac:dyDescent="0.3">
      <c r="A91" s="15" t="s">
        <v>138</v>
      </c>
      <c r="B91" s="83" t="s">
        <v>139</v>
      </c>
      <c r="C91" s="16">
        <v>157685</v>
      </c>
      <c r="D91" s="62"/>
      <c r="E91" s="35">
        <f t="shared" si="14"/>
        <v>157685</v>
      </c>
    </row>
    <row r="92" spans="1:5" ht="15.75" customHeight="1" x14ac:dyDescent="0.3">
      <c r="A92" s="15" t="s">
        <v>140</v>
      </c>
      <c r="B92" s="83" t="s">
        <v>141</v>
      </c>
      <c r="C92" s="16">
        <v>26981</v>
      </c>
      <c r="D92" s="62"/>
      <c r="E92" s="35">
        <f t="shared" si="14"/>
        <v>26981</v>
      </c>
    </row>
    <row r="93" spans="1:5" ht="15.75" customHeight="1" thickBot="1" x14ac:dyDescent="0.35">
      <c r="A93" s="15" t="s">
        <v>195</v>
      </c>
      <c r="B93" s="83" t="s">
        <v>196</v>
      </c>
      <c r="C93" s="16">
        <v>4000</v>
      </c>
      <c r="D93" s="62"/>
      <c r="E93" s="44">
        <f t="shared" si="14"/>
        <v>4000</v>
      </c>
    </row>
    <row r="94" spans="1:5" ht="15.75" customHeight="1" thickBot="1" x14ac:dyDescent="0.35">
      <c r="A94" s="32" t="s">
        <v>142</v>
      </c>
      <c r="B94" s="79" t="s">
        <v>143</v>
      </c>
      <c r="C94" s="46">
        <f>SUM(C95:C104)</f>
        <v>1437685</v>
      </c>
      <c r="D94" s="68">
        <f>SUM(D95:D104)</f>
        <v>5273</v>
      </c>
      <c r="E94" s="46">
        <f>SUM(E95:E104)</f>
        <v>1442958</v>
      </c>
    </row>
    <row r="95" spans="1:5" ht="15.75" customHeight="1" x14ac:dyDescent="0.3">
      <c r="A95" s="33" t="s">
        <v>144</v>
      </c>
      <c r="B95" s="92" t="s">
        <v>145</v>
      </c>
      <c r="C95" s="39">
        <v>6500</v>
      </c>
      <c r="D95" s="61"/>
      <c r="E95" s="43">
        <f t="shared" ref="E95:E104" si="15">C95+D95</f>
        <v>6500</v>
      </c>
    </row>
    <row r="96" spans="1:5" ht="15.75" customHeight="1" x14ac:dyDescent="0.3">
      <c r="A96" s="15" t="s">
        <v>146</v>
      </c>
      <c r="B96" s="83" t="s">
        <v>147</v>
      </c>
      <c r="C96" s="16">
        <v>103530</v>
      </c>
      <c r="D96" s="62"/>
      <c r="E96" s="35">
        <f t="shared" si="15"/>
        <v>103530</v>
      </c>
    </row>
    <row r="97" spans="1:5" ht="15.75" customHeight="1" x14ac:dyDescent="0.3">
      <c r="A97" s="15" t="s">
        <v>148</v>
      </c>
      <c r="B97" s="83" t="s">
        <v>149</v>
      </c>
      <c r="C97" s="16">
        <v>413983</v>
      </c>
      <c r="D97" s="62"/>
      <c r="E97" s="35">
        <f t="shared" si="15"/>
        <v>413983</v>
      </c>
    </row>
    <row r="98" spans="1:5" ht="15.75" customHeight="1" x14ac:dyDescent="0.3">
      <c r="A98" s="15" t="s">
        <v>150</v>
      </c>
      <c r="B98" s="83" t="s">
        <v>151</v>
      </c>
      <c r="C98" s="16">
        <v>136361</v>
      </c>
      <c r="D98" s="62"/>
      <c r="E98" s="35">
        <f t="shared" si="15"/>
        <v>136361</v>
      </c>
    </row>
    <row r="99" spans="1:5" ht="15.75" customHeight="1" x14ac:dyDescent="0.3">
      <c r="A99" s="15" t="s">
        <v>152</v>
      </c>
      <c r="B99" s="83" t="s">
        <v>153</v>
      </c>
      <c r="C99" s="16">
        <v>62980</v>
      </c>
      <c r="D99" s="62"/>
      <c r="E99" s="35">
        <f t="shared" si="15"/>
        <v>62980</v>
      </c>
    </row>
    <row r="100" spans="1:5" ht="15.75" customHeight="1" x14ac:dyDescent="0.3">
      <c r="A100" s="15" t="s">
        <v>154</v>
      </c>
      <c r="B100" s="83" t="s">
        <v>155</v>
      </c>
      <c r="C100" s="16">
        <v>100338</v>
      </c>
      <c r="D100" s="62"/>
      <c r="E100" s="35">
        <f t="shared" si="15"/>
        <v>100338</v>
      </c>
    </row>
    <row r="101" spans="1:5" ht="15.75" customHeight="1" x14ac:dyDescent="0.3">
      <c r="A101" s="15" t="s">
        <v>156</v>
      </c>
      <c r="B101" s="83" t="s">
        <v>157</v>
      </c>
      <c r="C101" s="16">
        <v>11300</v>
      </c>
      <c r="D101" s="62"/>
      <c r="E101" s="35">
        <f t="shared" si="15"/>
        <v>11300</v>
      </c>
    </row>
    <row r="102" spans="1:5" ht="15.75" customHeight="1" x14ac:dyDescent="0.3">
      <c r="A102" s="15" t="s">
        <v>158</v>
      </c>
      <c r="B102" s="83" t="s">
        <v>159</v>
      </c>
      <c r="C102" s="16">
        <v>325988</v>
      </c>
      <c r="D102" s="62"/>
      <c r="E102" s="35">
        <f t="shared" si="15"/>
        <v>325988</v>
      </c>
    </row>
    <row r="103" spans="1:5" ht="15.75" customHeight="1" x14ac:dyDescent="0.3">
      <c r="A103" s="15" t="s">
        <v>160</v>
      </c>
      <c r="B103" s="83" t="s">
        <v>161</v>
      </c>
      <c r="C103" s="16">
        <v>7640</v>
      </c>
      <c r="D103" s="62">
        <v>5273</v>
      </c>
      <c r="E103" s="35">
        <f t="shared" si="15"/>
        <v>12913</v>
      </c>
    </row>
    <row r="104" spans="1:5" ht="15.75" customHeight="1" thickBot="1" x14ac:dyDescent="0.35">
      <c r="A104" s="23" t="s">
        <v>162</v>
      </c>
      <c r="B104" s="97" t="s">
        <v>178</v>
      </c>
      <c r="C104" s="24">
        <v>269065</v>
      </c>
      <c r="D104" s="74"/>
      <c r="E104" s="75">
        <f t="shared" si="15"/>
        <v>269065</v>
      </c>
    </row>
  </sheetData>
  <conditionalFormatting sqref="C28:E28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zoomScale="130" zoomScaleNormal="130" workbookViewId="0">
      <selection activeCell="G10" sqref="G10"/>
    </sheetView>
  </sheetViews>
  <sheetFormatPr defaultRowHeight="13.8" x14ac:dyDescent="0.25"/>
  <cols>
    <col min="1" max="1" width="8.44140625" style="2" customWidth="1"/>
    <col min="2" max="2" width="8.88671875" style="2" customWidth="1"/>
    <col min="3" max="3" width="10.44140625" style="2" customWidth="1"/>
    <col min="4" max="4" width="4.5546875" style="2" customWidth="1"/>
    <col min="5" max="5" width="10.21875" style="2" customWidth="1"/>
    <col min="6" max="6" width="8.88671875" style="3" customWidth="1"/>
    <col min="7" max="7" width="13.6640625" style="2" customWidth="1"/>
    <col min="8" max="9" width="8.88671875" style="2" customWidth="1"/>
    <col min="10" max="255" width="9.109375" style="2"/>
    <col min="256" max="256" width="8.44140625" style="2" customWidth="1"/>
    <col min="257" max="258" width="8.88671875" style="2" customWidth="1"/>
    <col min="259" max="259" width="15.33203125" style="2" customWidth="1"/>
    <col min="260" max="260" width="0.6640625" style="2" customWidth="1"/>
    <col min="261" max="261" width="13.109375" style="2" customWidth="1"/>
    <col min="262" max="262" width="8.88671875" style="2" customWidth="1"/>
    <col min="263" max="263" width="13.6640625" style="2" customWidth="1"/>
    <col min="264" max="265" width="8.88671875" style="2" customWidth="1"/>
    <col min="266" max="511" width="9.109375" style="2"/>
    <col min="512" max="512" width="8.44140625" style="2" customWidth="1"/>
    <col min="513" max="514" width="8.88671875" style="2" customWidth="1"/>
    <col min="515" max="515" width="15.33203125" style="2" customWidth="1"/>
    <col min="516" max="516" width="0.6640625" style="2" customWidth="1"/>
    <col min="517" max="517" width="13.109375" style="2" customWidth="1"/>
    <col min="518" max="518" width="8.88671875" style="2" customWidth="1"/>
    <col min="519" max="519" width="13.6640625" style="2" customWidth="1"/>
    <col min="520" max="521" width="8.88671875" style="2" customWidth="1"/>
    <col min="522" max="767" width="9.109375" style="2"/>
    <col min="768" max="768" width="8.44140625" style="2" customWidth="1"/>
    <col min="769" max="770" width="8.88671875" style="2" customWidth="1"/>
    <col min="771" max="771" width="15.33203125" style="2" customWidth="1"/>
    <col min="772" max="772" width="0.6640625" style="2" customWidth="1"/>
    <col min="773" max="773" width="13.109375" style="2" customWidth="1"/>
    <col min="774" max="774" width="8.88671875" style="2" customWidth="1"/>
    <col min="775" max="775" width="13.6640625" style="2" customWidth="1"/>
    <col min="776" max="777" width="8.88671875" style="2" customWidth="1"/>
    <col min="778" max="1023" width="9.109375" style="2"/>
    <col min="1024" max="1024" width="8.44140625" style="2" customWidth="1"/>
    <col min="1025" max="1026" width="8.88671875" style="2" customWidth="1"/>
    <col min="1027" max="1027" width="15.33203125" style="2" customWidth="1"/>
    <col min="1028" max="1028" width="0.6640625" style="2" customWidth="1"/>
    <col min="1029" max="1029" width="13.109375" style="2" customWidth="1"/>
    <col min="1030" max="1030" width="8.88671875" style="2" customWidth="1"/>
    <col min="1031" max="1031" width="13.6640625" style="2" customWidth="1"/>
    <col min="1032" max="1033" width="8.88671875" style="2" customWidth="1"/>
    <col min="1034" max="1279" width="9.109375" style="2"/>
    <col min="1280" max="1280" width="8.44140625" style="2" customWidth="1"/>
    <col min="1281" max="1282" width="8.88671875" style="2" customWidth="1"/>
    <col min="1283" max="1283" width="15.33203125" style="2" customWidth="1"/>
    <col min="1284" max="1284" width="0.6640625" style="2" customWidth="1"/>
    <col min="1285" max="1285" width="13.109375" style="2" customWidth="1"/>
    <col min="1286" max="1286" width="8.88671875" style="2" customWidth="1"/>
    <col min="1287" max="1287" width="13.6640625" style="2" customWidth="1"/>
    <col min="1288" max="1289" width="8.88671875" style="2" customWidth="1"/>
    <col min="1290" max="1535" width="9.109375" style="2"/>
    <col min="1536" max="1536" width="8.44140625" style="2" customWidth="1"/>
    <col min="1537" max="1538" width="8.88671875" style="2" customWidth="1"/>
    <col min="1539" max="1539" width="15.33203125" style="2" customWidth="1"/>
    <col min="1540" max="1540" width="0.6640625" style="2" customWidth="1"/>
    <col min="1541" max="1541" width="13.109375" style="2" customWidth="1"/>
    <col min="1542" max="1542" width="8.88671875" style="2" customWidth="1"/>
    <col min="1543" max="1543" width="13.6640625" style="2" customWidth="1"/>
    <col min="1544" max="1545" width="8.88671875" style="2" customWidth="1"/>
    <col min="1546" max="1791" width="9.109375" style="2"/>
    <col min="1792" max="1792" width="8.44140625" style="2" customWidth="1"/>
    <col min="1793" max="1794" width="8.88671875" style="2" customWidth="1"/>
    <col min="1795" max="1795" width="15.33203125" style="2" customWidth="1"/>
    <col min="1796" max="1796" width="0.6640625" style="2" customWidth="1"/>
    <col min="1797" max="1797" width="13.109375" style="2" customWidth="1"/>
    <col min="1798" max="1798" width="8.88671875" style="2" customWidth="1"/>
    <col min="1799" max="1799" width="13.6640625" style="2" customWidth="1"/>
    <col min="1800" max="1801" width="8.88671875" style="2" customWidth="1"/>
    <col min="1802" max="2047" width="9.109375" style="2"/>
    <col min="2048" max="2048" width="8.44140625" style="2" customWidth="1"/>
    <col min="2049" max="2050" width="8.88671875" style="2" customWidth="1"/>
    <col min="2051" max="2051" width="15.33203125" style="2" customWidth="1"/>
    <col min="2052" max="2052" width="0.6640625" style="2" customWidth="1"/>
    <col min="2053" max="2053" width="13.109375" style="2" customWidth="1"/>
    <col min="2054" max="2054" width="8.88671875" style="2" customWidth="1"/>
    <col min="2055" max="2055" width="13.6640625" style="2" customWidth="1"/>
    <col min="2056" max="2057" width="8.88671875" style="2" customWidth="1"/>
    <col min="2058" max="2303" width="9.109375" style="2"/>
    <col min="2304" max="2304" width="8.44140625" style="2" customWidth="1"/>
    <col min="2305" max="2306" width="8.88671875" style="2" customWidth="1"/>
    <col min="2307" max="2307" width="15.33203125" style="2" customWidth="1"/>
    <col min="2308" max="2308" width="0.6640625" style="2" customWidth="1"/>
    <col min="2309" max="2309" width="13.109375" style="2" customWidth="1"/>
    <col min="2310" max="2310" width="8.88671875" style="2" customWidth="1"/>
    <col min="2311" max="2311" width="13.6640625" style="2" customWidth="1"/>
    <col min="2312" max="2313" width="8.88671875" style="2" customWidth="1"/>
    <col min="2314" max="2559" width="9.109375" style="2"/>
    <col min="2560" max="2560" width="8.44140625" style="2" customWidth="1"/>
    <col min="2561" max="2562" width="8.88671875" style="2" customWidth="1"/>
    <col min="2563" max="2563" width="15.33203125" style="2" customWidth="1"/>
    <col min="2564" max="2564" width="0.6640625" style="2" customWidth="1"/>
    <col min="2565" max="2565" width="13.109375" style="2" customWidth="1"/>
    <col min="2566" max="2566" width="8.88671875" style="2" customWidth="1"/>
    <col min="2567" max="2567" width="13.6640625" style="2" customWidth="1"/>
    <col min="2568" max="2569" width="8.88671875" style="2" customWidth="1"/>
    <col min="2570" max="2815" width="9.109375" style="2"/>
    <col min="2816" max="2816" width="8.44140625" style="2" customWidth="1"/>
    <col min="2817" max="2818" width="8.88671875" style="2" customWidth="1"/>
    <col min="2819" max="2819" width="15.33203125" style="2" customWidth="1"/>
    <col min="2820" max="2820" width="0.6640625" style="2" customWidth="1"/>
    <col min="2821" max="2821" width="13.109375" style="2" customWidth="1"/>
    <col min="2822" max="2822" width="8.88671875" style="2" customWidth="1"/>
    <col min="2823" max="2823" width="13.6640625" style="2" customWidth="1"/>
    <col min="2824" max="2825" width="8.88671875" style="2" customWidth="1"/>
    <col min="2826" max="3071" width="9.109375" style="2"/>
    <col min="3072" max="3072" width="8.44140625" style="2" customWidth="1"/>
    <col min="3073" max="3074" width="8.88671875" style="2" customWidth="1"/>
    <col min="3075" max="3075" width="15.33203125" style="2" customWidth="1"/>
    <col min="3076" max="3076" width="0.6640625" style="2" customWidth="1"/>
    <col min="3077" max="3077" width="13.109375" style="2" customWidth="1"/>
    <col min="3078" max="3078" width="8.88671875" style="2" customWidth="1"/>
    <col min="3079" max="3079" width="13.6640625" style="2" customWidth="1"/>
    <col min="3080" max="3081" width="8.88671875" style="2" customWidth="1"/>
    <col min="3082" max="3327" width="9.109375" style="2"/>
    <col min="3328" max="3328" width="8.44140625" style="2" customWidth="1"/>
    <col min="3329" max="3330" width="8.88671875" style="2" customWidth="1"/>
    <col min="3331" max="3331" width="15.33203125" style="2" customWidth="1"/>
    <col min="3332" max="3332" width="0.6640625" style="2" customWidth="1"/>
    <col min="3333" max="3333" width="13.109375" style="2" customWidth="1"/>
    <col min="3334" max="3334" width="8.88671875" style="2" customWidth="1"/>
    <col min="3335" max="3335" width="13.6640625" style="2" customWidth="1"/>
    <col min="3336" max="3337" width="8.88671875" style="2" customWidth="1"/>
    <col min="3338" max="3583" width="9.109375" style="2"/>
    <col min="3584" max="3584" width="8.44140625" style="2" customWidth="1"/>
    <col min="3585" max="3586" width="8.88671875" style="2" customWidth="1"/>
    <col min="3587" max="3587" width="15.33203125" style="2" customWidth="1"/>
    <col min="3588" max="3588" width="0.6640625" style="2" customWidth="1"/>
    <col min="3589" max="3589" width="13.109375" style="2" customWidth="1"/>
    <col min="3590" max="3590" width="8.88671875" style="2" customWidth="1"/>
    <col min="3591" max="3591" width="13.6640625" style="2" customWidth="1"/>
    <col min="3592" max="3593" width="8.88671875" style="2" customWidth="1"/>
    <col min="3594" max="3839" width="9.109375" style="2"/>
    <col min="3840" max="3840" width="8.44140625" style="2" customWidth="1"/>
    <col min="3841" max="3842" width="8.88671875" style="2" customWidth="1"/>
    <col min="3843" max="3843" width="15.33203125" style="2" customWidth="1"/>
    <col min="3844" max="3844" width="0.6640625" style="2" customWidth="1"/>
    <col min="3845" max="3845" width="13.109375" style="2" customWidth="1"/>
    <col min="3846" max="3846" width="8.88671875" style="2" customWidth="1"/>
    <col min="3847" max="3847" width="13.6640625" style="2" customWidth="1"/>
    <col min="3848" max="3849" width="8.88671875" style="2" customWidth="1"/>
    <col min="3850" max="4095" width="9.109375" style="2"/>
    <col min="4096" max="4096" width="8.44140625" style="2" customWidth="1"/>
    <col min="4097" max="4098" width="8.88671875" style="2" customWidth="1"/>
    <col min="4099" max="4099" width="15.33203125" style="2" customWidth="1"/>
    <col min="4100" max="4100" width="0.6640625" style="2" customWidth="1"/>
    <col min="4101" max="4101" width="13.109375" style="2" customWidth="1"/>
    <col min="4102" max="4102" width="8.88671875" style="2" customWidth="1"/>
    <col min="4103" max="4103" width="13.6640625" style="2" customWidth="1"/>
    <col min="4104" max="4105" width="8.88671875" style="2" customWidth="1"/>
    <col min="4106" max="4351" width="9.109375" style="2"/>
    <col min="4352" max="4352" width="8.44140625" style="2" customWidth="1"/>
    <col min="4353" max="4354" width="8.88671875" style="2" customWidth="1"/>
    <col min="4355" max="4355" width="15.33203125" style="2" customWidth="1"/>
    <col min="4356" max="4356" width="0.6640625" style="2" customWidth="1"/>
    <col min="4357" max="4357" width="13.109375" style="2" customWidth="1"/>
    <col min="4358" max="4358" width="8.88671875" style="2" customWidth="1"/>
    <col min="4359" max="4359" width="13.6640625" style="2" customWidth="1"/>
    <col min="4360" max="4361" width="8.88671875" style="2" customWidth="1"/>
    <col min="4362" max="4607" width="9.109375" style="2"/>
    <col min="4608" max="4608" width="8.44140625" style="2" customWidth="1"/>
    <col min="4609" max="4610" width="8.88671875" style="2" customWidth="1"/>
    <col min="4611" max="4611" width="15.33203125" style="2" customWidth="1"/>
    <col min="4612" max="4612" width="0.6640625" style="2" customWidth="1"/>
    <col min="4613" max="4613" width="13.109375" style="2" customWidth="1"/>
    <col min="4614" max="4614" width="8.88671875" style="2" customWidth="1"/>
    <col min="4615" max="4615" width="13.6640625" style="2" customWidth="1"/>
    <col min="4616" max="4617" width="8.88671875" style="2" customWidth="1"/>
    <col min="4618" max="4863" width="9.109375" style="2"/>
    <col min="4864" max="4864" width="8.44140625" style="2" customWidth="1"/>
    <col min="4865" max="4866" width="8.88671875" style="2" customWidth="1"/>
    <col min="4867" max="4867" width="15.33203125" style="2" customWidth="1"/>
    <col min="4868" max="4868" width="0.6640625" style="2" customWidth="1"/>
    <col min="4869" max="4869" width="13.109375" style="2" customWidth="1"/>
    <col min="4870" max="4870" width="8.88671875" style="2" customWidth="1"/>
    <col min="4871" max="4871" width="13.6640625" style="2" customWidth="1"/>
    <col min="4872" max="4873" width="8.88671875" style="2" customWidth="1"/>
    <col min="4874" max="5119" width="9.109375" style="2"/>
    <col min="5120" max="5120" width="8.44140625" style="2" customWidth="1"/>
    <col min="5121" max="5122" width="8.88671875" style="2" customWidth="1"/>
    <col min="5123" max="5123" width="15.33203125" style="2" customWidth="1"/>
    <col min="5124" max="5124" width="0.6640625" style="2" customWidth="1"/>
    <col min="5125" max="5125" width="13.109375" style="2" customWidth="1"/>
    <col min="5126" max="5126" width="8.88671875" style="2" customWidth="1"/>
    <col min="5127" max="5127" width="13.6640625" style="2" customWidth="1"/>
    <col min="5128" max="5129" width="8.88671875" style="2" customWidth="1"/>
    <col min="5130" max="5375" width="9.109375" style="2"/>
    <col min="5376" max="5376" width="8.44140625" style="2" customWidth="1"/>
    <col min="5377" max="5378" width="8.88671875" style="2" customWidth="1"/>
    <col min="5379" max="5379" width="15.33203125" style="2" customWidth="1"/>
    <col min="5380" max="5380" width="0.6640625" style="2" customWidth="1"/>
    <col min="5381" max="5381" width="13.109375" style="2" customWidth="1"/>
    <col min="5382" max="5382" width="8.88671875" style="2" customWidth="1"/>
    <col min="5383" max="5383" width="13.6640625" style="2" customWidth="1"/>
    <col min="5384" max="5385" width="8.88671875" style="2" customWidth="1"/>
    <col min="5386" max="5631" width="9.109375" style="2"/>
    <col min="5632" max="5632" width="8.44140625" style="2" customWidth="1"/>
    <col min="5633" max="5634" width="8.88671875" style="2" customWidth="1"/>
    <col min="5635" max="5635" width="15.33203125" style="2" customWidth="1"/>
    <col min="5636" max="5636" width="0.6640625" style="2" customWidth="1"/>
    <col min="5637" max="5637" width="13.109375" style="2" customWidth="1"/>
    <col min="5638" max="5638" width="8.88671875" style="2" customWidth="1"/>
    <col min="5639" max="5639" width="13.6640625" style="2" customWidth="1"/>
    <col min="5640" max="5641" width="8.88671875" style="2" customWidth="1"/>
    <col min="5642" max="5887" width="9.109375" style="2"/>
    <col min="5888" max="5888" width="8.44140625" style="2" customWidth="1"/>
    <col min="5889" max="5890" width="8.88671875" style="2" customWidth="1"/>
    <col min="5891" max="5891" width="15.33203125" style="2" customWidth="1"/>
    <col min="5892" max="5892" width="0.6640625" style="2" customWidth="1"/>
    <col min="5893" max="5893" width="13.109375" style="2" customWidth="1"/>
    <col min="5894" max="5894" width="8.88671875" style="2" customWidth="1"/>
    <col min="5895" max="5895" width="13.6640625" style="2" customWidth="1"/>
    <col min="5896" max="5897" width="8.88671875" style="2" customWidth="1"/>
    <col min="5898" max="6143" width="9.109375" style="2"/>
    <col min="6144" max="6144" width="8.44140625" style="2" customWidth="1"/>
    <col min="6145" max="6146" width="8.88671875" style="2" customWidth="1"/>
    <col min="6147" max="6147" width="15.33203125" style="2" customWidth="1"/>
    <col min="6148" max="6148" width="0.6640625" style="2" customWidth="1"/>
    <col min="6149" max="6149" width="13.109375" style="2" customWidth="1"/>
    <col min="6150" max="6150" width="8.88671875" style="2" customWidth="1"/>
    <col min="6151" max="6151" width="13.6640625" style="2" customWidth="1"/>
    <col min="6152" max="6153" width="8.88671875" style="2" customWidth="1"/>
    <col min="6154" max="6399" width="9.109375" style="2"/>
    <col min="6400" max="6400" width="8.44140625" style="2" customWidth="1"/>
    <col min="6401" max="6402" width="8.88671875" style="2" customWidth="1"/>
    <col min="6403" max="6403" width="15.33203125" style="2" customWidth="1"/>
    <col min="6404" max="6404" width="0.6640625" style="2" customWidth="1"/>
    <col min="6405" max="6405" width="13.109375" style="2" customWidth="1"/>
    <col min="6406" max="6406" width="8.88671875" style="2" customWidth="1"/>
    <col min="6407" max="6407" width="13.6640625" style="2" customWidth="1"/>
    <col min="6408" max="6409" width="8.88671875" style="2" customWidth="1"/>
    <col min="6410" max="6655" width="9.109375" style="2"/>
    <col min="6656" max="6656" width="8.44140625" style="2" customWidth="1"/>
    <col min="6657" max="6658" width="8.88671875" style="2" customWidth="1"/>
    <col min="6659" max="6659" width="15.33203125" style="2" customWidth="1"/>
    <col min="6660" max="6660" width="0.6640625" style="2" customWidth="1"/>
    <col min="6661" max="6661" width="13.109375" style="2" customWidth="1"/>
    <col min="6662" max="6662" width="8.88671875" style="2" customWidth="1"/>
    <col min="6663" max="6663" width="13.6640625" style="2" customWidth="1"/>
    <col min="6664" max="6665" width="8.88671875" style="2" customWidth="1"/>
    <col min="6666" max="6911" width="9.109375" style="2"/>
    <col min="6912" max="6912" width="8.44140625" style="2" customWidth="1"/>
    <col min="6913" max="6914" width="8.88671875" style="2" customWidth="1"/>
    <col min="6915" max="6915" width="15.33203125" style="2" customWidth="1"/>
    <col min="6916" max="6916" width="0.6640625" style="2" customWidth="1"/>
    <col min="6917" max="6917" width="13.109375" style="2" customWidth="1"/>
    <col min="6918" max="6918" width="8.88671875" style="2" customWidth="1"/>
    <col min="6919" max="6919" width="13.6640625" style="2" customWidth="1"/>
    <col min="6920" max="6921" width="8.88671875" style="2" customWidth="1"/>
    <col min="6922" max="7167" width="9.109375" style="2"/>
    <col min="7168" max="7168" width="8.44140625" style="2" customWidth="1"/>
    <col min="7169" max="7170" width="8.88671875" style="2" customWidth="1"/>
    <col min="7171" max="7171" width="15.33203125" style="2" customWidth="1"/>
    <col min="7172" max="7172" width="0.6640625" style="2" customWidth="1"/>
    <col min="7173" max="7173" width="13.109375" style="2" customWidth="1"/>
    <col min="7174" max="7174" width="8.88671875" style="2" customWidth="1"/>
    <col min="7175" max="7175" width="13.6640625" style="2" customWidth="1"/>
    <col min="7176" max="7177" width="8.88671875" style="2" customWidth="1"/>
    <col min="7178" max="7423" width="9.109375" style="2"/>
    <col min="7424" max="7424" width="8.44140625" style="2" customWidth="1"/>
    <col min="7425" max="7426" width="8.88671875" style="2" customWidth="1"/>
    <col min="7427" max="7427" width="15.33203125" style="2" customWidth="1"/>
    <col min="7428" max="7428" width="0.6640625" style="2" customWidth="1"/>
    <col min="7429" max="7429" width="13.109375" style="2" customWidth="1"/>
    <col min="7430" max="7430" width="8.88671875" style="2" customWidth="1"/>
    <col min="7431" max="7431" width="13.6640625" style="2" customWidth="1"/>
    <col min="7432" max="7433" width="8.88671875" style="2" customWidth="1"/>
    <col min="7434" max="7679" width="9.109375" style="2"/>
    <col min="7680" max="7680" width="8.44140625" style="2" customWidth="1"/>
    <col min="7681" max="7682" width="8.88671875" style="2" customWidth="1"/>
    <col min="7683" max="7683" width="15.33203125" style="2" customWidth="1"/>
    <col min="7684" max="7684" width="0.6640625" style="2" customWidth="1"/>
    <col min="7685" max="7685" width="13.109375" style="2" customWidth="1"/>
    <col min="7686" max="7686" width="8.88671875" style="2" customWidth="1"/>
    <col min="7687" max="7687" width="13.6640625" style="2" customWidth="1"/>
    <col min="7688" max="7689" width="8.88671875" style="2" customWidth="1"/>
    <col min="7690" max="7935" width="9.109375" style="2"/>
    <col min="7936" max="7936" width="8.44140625" style="2" customWidth="1"/>
    <col min="7937" max="7938" width="8.88671875" style="2" customWidth="1"/>
    <col min="7939" max="7939" width="15.33203125" style="2" customWidth="1"/>
    <col min="7940" max="7940" width="0.6640625" style="2" customWidth="1"/>
    <col min="7941" max="7941" width="13.109375" style="2" customWidth="1"/>
    <col min="7942" max="7942" width="8.88671875" style="2" customWidth="1"/>
    <col min="7943" max="7943" width="13.6640625" style="2" customWidth="1"/>
    <col min="7944" max="7945" width="8.88671875" style="2" customWidth="1"/>
    <col min="7946" max="8191" width="9.109375" style="2"/>
    <col min="8192" max="8192" width="8.44140625" style="2" customWidth="1"/>
    <col min="8193" max="8194" width="8.88671875" style="2" customWidth="1"/>
    <col min="8195" max="8195" width="15.33203125" style="2" customWidth="1"/>
    <col min="8196" max="8196" width="0.6640625" style="2" customWidth="1"/>
    <col min="8197" max="8197" width="13.109375" style="2" customWidth="1"/>
    <col min="8198" max="8198" width="8.88671875" style="2" customWidth="1"/>
    <col min="8199" max="8199" width="13.6640625" style="2" customWidth="1"/>
    <col min="8200" max="8201" width="8.88671875" style="2" customWidth="1"/>
    <col min="8202" max="8447" width="9.109375" style="2"/>
    <col min="8448" max="8448" width="8.44140625" style="2" customWidth="1"/>
    <col min="8449" max="8450" width="8.88671875" style="2" customWidth="1"/>
    <col min="8451" max="8451" width="15.33203125" style="2" customWidth="1"/>
    <col min="8452" max="8452" width="0.6640625" style="2" customWidth="1"/>
    <col min="8453" max="8453" width="13.109375" style="2" customWidth="1"/>
    <col min="8454" max="8454" width="8.88671875" style="2" customWidth="1"/>
    <col min="8455" max="8455" width="13.6640625" style="2" customWidth="1"/>
    <col min="8456" max="8457" width="8.88671875" style="2" customWidth="1"/>
    <col min="8458" max="8703" width="9.109375" style="2"/>
    <col min="8704" max="8704" width="8.44140625" style="2" customWidth="1"/>
    <col min="8705" max="8706" width="8.88671875" style="2" customWidth="1"/>
    <col min="8707" max="8707" width="15.33203125" style="2" customWidth="1"/>
    <col min="8708" max="8708" width="0.6640625" style="2" customWidth="1"/>
    <col min="8709" max="8709" width="13.109375" style="2" customWidth="1"/>
    <col min="8710" max="8710" width="8.88671875" style="2" customWidth="1"/>
    <col min="8711" max="8711" width="13.6640625" style="2" customWidth="1"/>
    <col min="8712" max="8713" width="8.88671875" style="2" customWidth="1"/>
    <col min="8714" max="8959" width="9.109375" style="2"/>
    <col min="8960" max="8960" width="8.44140625" style="2" customWidth="1"/>
    <col min="8961" max="8962" width="8.88671875" style="2" customWidth="1"/>
    <col min="8963" max="8963" width="15.33203125" style="2" customWidth="1"/>
    <col min="8964" max="8964" width="0.6640625" style="2" customWidth="1"/>
    <col min="8965" max="8965" width="13.109375" style="2" customWidth="1"/>
    <col min="8966" max="8966" width="8.88671875" style="2" customWidth="1"/>
    <col min="8967" max="8967" width="13.6640625" style="2" customWidth="1"/>
    <col min="8968" max="8969" width="8.88671875" style="2" customWidth="1"/>
    <col min="8970" max="9215" width="9.109375" style="2"/>
    <col min="9216" max="9216" width="8.44140625" style="2" customWidth="1"/>
    <col min="9217" max="9218" width="8.88671875" style="2" customWidth="1"/>
    <col min="9219" max="9219" width="15.33203125" style="2" customWidth="1"/>
    <col min="9220" max="9220" width="0.6640625" style="2" customWidth="1"/>
    <col min="9221" max="9221" width="13.109375" style="2" customWidth="1"/>
    <col min="9222" max="9222" width="8.88671875" style="2" customWidth="1"/>
    <col min="9223" max="9223" width="13.6640625" style="2" customWidth="1"/>
    <col min="9224" max="9225" width="8.88671875" style="2" customWidth="1"/>
    <col min="9226" max="9471" width="9.109375" style="2"/>
    <col min="9472" max="9472" width="8.44140625" style="2" customWidth="1"/>
    <col min="9473" max="9474" width="8.88671875" style="2" customWidth="1"/>
    <col min="9475" max="9475" width="15.33203125" style="2" customWidth="1"/>
    <col min="9476" max="9476" width="0.6640625" style="2" customWidth="1"/>
    <col min="9477" max="9477" width="13.109375" style="2" customWidth="1"/>
    <col min="9478" max="9478" width="8.88671875" style="2" customWidth="1"/>
    <col min="9479" max="9479" width="13.6640625" style="2" customWidth="1"/>
    <col min="9480" max="9481" width="8.88671875" style="2" customWidth="1"/>
    <col min="9482" max="9727" width="9.109375" style="2"/>
    <col min="9728" max="9728" width="8.44140625" style="2" customWidth="1"/>
    <col min="9729" max="9730" width="8.88671875" style="2" customWidth="1"/>
    <col min="9731" max="9731" width="15.33203125" style="2" customWidth="1"/>
    <col min="9732" max="9732" width="0.6640625" style="2" customWidth="1"/>
    <col min="9733" max="9733" width="13.109375" style="2" customWidth="1"/>
    <col min="9734" max="9734" width="8.88671875" style="2" customWidth="1"/>
    <col min="9735" max="9735" width="13.6640625" style="2" customWidth="1"/>
    <col min="9736" max="9737" width="8.88671875" style="2" customWidth="1"/>
    <col min="9738" max="9983" width="9.109375" style="2"/>
    <col min="9984" max="9984" width="8.44140625" style="2" customWidth="1"/>
    <col min="9985" max="9986" width="8.88671875" style="2" customWidth="1"/>
    <col min="9987" max="9987" width="15.33203125" style="2" customWidth="1"/>
    <col min="9988" max="9988" width="0.6640625" style="2" customWidth="1"/>
    <col min="9989" max="9989" width="13.109375" style="2" customWidth="1"/>
    <col min="9990" max="9990" width="8.88671875" style="2" customWidth="1"/>
    <col min="9991" max="9991" width="13.6640625" style="2" customWidth="1"/>
    <col min="9992" max="9993" width="8.88671875" style="2" customWidth="1"/>
    <col min="9994" max="10239" width="9.109375" style="2"/>
    <col min="10240" max="10240" width="8.44140625" style="2" customWidth="1"/>
    <col min="10241" max="10242" width="8.88671875" style="2" customWidth="1"/>
    <col min="10243" max="10243" width="15.33203125" style="2" customWidth="1"/>
    <col min="10244" max="10244" width="0.6640625" style="2" customWidth="1"/>
    <col min="10245" max="10245" width="13.109375" style="2" customWidth="1"/>
    <col min="10246" max="10246" width="8.88671875" style="2" customWidth="1"/>
    <col min="10247" max="10247" width="13.6640625" style="2" customWidth="1"/>
    <col min="10248" max="10249" width="8.88671875" style="2" customWidth="1"/>
    <col min="10250" max="10495" width="9.109375" style="2"/>
    <col min="10496" max="10496" width="8.44140625" style="2" customWidth="1"/>
    <col min="10497" max="10498" width="8.88671875" style="2" customWidth="1"/>
    <col min="10499" max="10499" width="15.33203125" style="2" customWidth="1"/>
    <col min="10500" max="10500" width="0.6640625" style="2" customWidth="1"/>
    <col min="10501" max="10501" width="13.109375" style="2" customWidth="1"/>
    <col min="10502" max="10502" width="8.88671875" style="2" customWidth="1"/>
    <col min="10503" max="10503" width="13.6640625" style="2" customWidth="1"/>
    <col min="10504" max="10505" width="8.88671875" style="2" customWidth="1"/>
    <col min="10506" max="10751" width="9.109375" style="2"/>
    <col min="10752" max="10752" width="8.44140625" style="2" customWidth="1"/>
    <col min="10753" max="10754" width="8.88671875" style="2" customWidth="1"/>
    <col min="10755" max="10755" width="15.33203125" style="2" customWidth="1"/>
    <col min="10756" max="10756" width="0.6640625" style="2" customWidth="1"/>
    <col min="10757" max="10757" width="13.109375" style="2" customWidth="1"/>
    <col min="10758" max="10758" width="8.88671875" style="2" customWidth="1"/>
    <col min="10759" max="10759" width="13.6640625" style="2" customWidth="1"/>
    <col min="10760" max="10761" width="8.88671875" style="2" customWidth="1"/>
    <col min="10762" max="11007" width="9.109375" style="2"/>
    <col min="11008" max="11008" width="8.44140625" style="2" customWidth="1"/>
    <col min="11009" max="11010" width="8.88671875" style="2" customWidth="1"/>
    <col min="11011" max="11011" width="15.33203125" style="2" customWidth="1"/>
    <col min="11012" max="11012" width="0.6640625" style="2" customWidth="1"/>
    <col min="11013" max="11013" width="13.109375" style="2" customWidth="1"/>
    <col min="11014" max="11014" width="8.88671875" style="2" customWidth="1"/>
    <col min="11015" max="11015" width="13.6640625" style="2" customWidth="1"/>
    <col min="11016" max="11017" width="8.88671875" style="2" customWidth="1"/>
    <col min="11018" max="11263" width="9.109375" style="2"/>
    <col min="11264" max="11264" width="8.44140625" style="2" customWidth="1"/>
    <col min="11265" max="11266" width="8.88671875" style="2" customWidth="1"/>
    <col min="11267" max="11267" width="15.33203125" style="2" customWidth="1"/>
    <col min="11268" max="11268" width="0.6640625" style="2" customWidth="1"/>
    <col min="11269" max="11269" width="13.109375" style="2" customWidth="1"/>
    <col min="11270" max="11270" width="8.88671875" style="2" customWidth="1"/>
    <col min="11271" max="11271" width="13.6640625" style="2" customWidth="1"/>
    <col min="11272" max="11273" width="8.88671875" style="2" customWidth="1"/>
    <col min="11274" max="11519" width="9.109375" style="2"/>
    <col min="11520" max="11520" width="8.44140625" style="2" customWidth="1"/>
    <col min="11521" max="11522" width="8.88671875" style="2" customWidth="1"/>
    <col min="11523" max="11523" width="15.33203125" style="2" customWidth="1"/>
    <col min="11524" max="11524" width="0.6640625" style="2" customWidth="1"/>
    <col min="11525" max="11525" width="13.109375" style="2" customWidth="1"/>
    <col min="11526" max="11526" width="8.88671875" style="2" customWidth="1"/>
    <col min="11527" max="11527" width="13.6640625" style="2" customWidth="1"/>
    <col min="11528" max="11529" width="8.88671875" style="2" customWidth="1"/>
    <col min="11530" max="11775" width="9.109375" style="2"/>
    <col min="11776" max="11776" width="8.44140625" style="2" customWidth="1"/>
    <col min="11777" max="11778" width="8.88671875" style="2" customWidth="1"/>
    <col min="11779" max="11779" width="15.33203125" style="2" customWidth="1"/>
    <col min="11780" max="11780" width="0.6640625" style="2" customWidth="1"/>
    <col min="11781" max="11781" width="13.109375" style="2" customWidth="1"/>
    <col min="11782" max="11782" width="8.88671875" style="2" customWidth="1"/>
    <col min="11783" max="11783" width="13.6640625" style="2" customWidth="1"/>
    <col min="11784" max="11785" width="8.88671875" style="2" customWidth="1"/>
    <col min="11786" max="12031" width="9.109375" style="2"/>
    <col min="12032" max="12032" width="8.44140625" style="2" customWidth="1"/>
    <col min="12033" max="12034" width="8.88671875" style="2" customWidth="1"/>
    <col min="12035" max="12035" width="15.33203125" style="2" customWidth="1"/>
    <col min="12036" max="12036" width="0.6640625" style="2" customWidth="1"/>
    <col min="12037" max="12037" width="13.109375" style="2" customWidth="1"/>
    <col min="12038" max="12038" width="8.88671875" style="2" customWidth="1"/>
    <col min="12039" max="12039" width="13.6640625" style="2" customWidth="1"/>
    <col min="12040" max="12041" width="8.88671875" style="2" customWidth="1"/>
    <col min="12042" max="12287" width="9.109375" style="2"/>
    <col min="12288" max="12288" width="8.44140625" style="2" customWidth="1"/>
    <col min="12289" max="12290" width="8.88671875" style="2" customWidth="1"/>
    <col min="12291" max="12291" width="15.33203125" style="2" customWidth="1"/>
    <col min="12292" max="12292" width="0.6640625" style="2" customWidth="1"/>
    <col min="12293" max="12293" width="13.109375" style="2" customWidth="1"/>
    <col min="12294" max="12294" width="8.88671875" style="2" customWidth="1"/>
    <col min="12295" max="12295" width="13.6640625" style="2" customWidth="1"/>
    <col min="12296" max="12297" width="8.88671875" style="2" customWidth="1"/>
    <col min="12298" max="12543" width="9.109375" style="2"/>
    <col min="12544" max="12544" width="8.44140625" style="2" customWidth="1"/>
    <col min="12545" max="12546" width="8.88671875" style="2" customWidth="1"/>
    <col min="12547" max="12547" width="15.33203125" style="2" customWidth="1"/>
    <col min="12548" max="12548" width="0.6640625" style="2" customWidth="1"/>
    <col min="12549" max="12549" width="13.109375" style="2" customWidth="1"/>
    <col min="12550" max="12550" width="8.88671875" style="2" customWidth="1"/>
    <col min="12551" max="12551" width="13.6640625" style="2" customWidth="1"/>
    <col min="12552" max="12553" width="8.88671875" style="2" customWidth="1"/>
    <col min="12554" max="12799" width="9.109375" style="2"/>
    <col min="12800" max="12800" width="8.44140625" style="2" customWidth="1"/>
    <col min="12801" max="12802" width="8.88671875" style="2" customWidth="1"/>
    <col min="12803" max="12803" width="15.33203125" style="2" customWidth="1"/>
    <col min="12804" max="12804" width="0.6640625" style="2" customWidth="1"/>
    <col min="12805" max="12805" width="13.109375" style="2" customWidth="1"/>
    <col min="12806" max="12806" width="8.88671875" style="2" customWidth="1"/>
    <col min="12807" max="12807" width="13.6640625" style="2" customWidth="1"/>
    <col min="12808" max="12809" width="8.88671875" style="2" customWidth="1"/>
    <col min="12810" max="13055" width="9.109375" style="2"/>
    <col min="13056" max="13056" width="8.44140625" style="2" customWidth="1"/>
    <col min="13057" max="13058" width="8.88671875" style="2" customWidth="1"/>
    <col min="13059" max="13059" width="15.33203125" style="2" customWidth="1"/>
    <col min="13060" max="13060" width="0.6640625" style="2" customWidth="1"/>
    <col min="13061" max="13061" width="13.109375" style="2" customWidth="1"/>
    <col min="13062" max="13062" width="8.88671875" style="2" customWidth="1"/>
    <col min="13063" max="13063" width="13.6640625" style="2" customWidth="1"/>
    <col min="13064" max="13065" width="8.88671875" style="2" customWidth="1"/>
    <col min="13066" max="13311" width="9.109375" style="2"/>
    <col min="13312" max="13312" width="8.44140625" style="2" customWidth="1"/>
    <col min="13313" max="13314" width="8.88671875" style="2" customWidth="1"/>
    <col min="13315" max="13315" width="15.33203125" style="2" customWidth="1"/>
    <col min="13316" max="13316" width="0.6640625" style="2" customWidth="1"/>
    <col min="13317" max="13317" width="13.109375" style="2" customWidth="1"/>
    <col min="13318" max="13318" width="8.88671875" style="2" customWidth="1"/>
    <col min="13319" max="13319" width="13.6640625" style="2" customWidth="1"/>
    <col min="13320" max="13321" width="8.88671875" style="2" customWidth="1"/>
    <col min="13322" max="13567" width="9.109375" style="2"/>
    <col min="13568" max="13568" width="8.44140625" style="2" customWidth="1"/>
    <col min="13569" max="13570" width="8.88671875" style="2" customWidth="1"/>
    <col min="13571" max="13571" width="15.33203125" style="2" customWidth="1"/>
    <col min="13572" max="13572" width="0.6640625" style="2" customWidth="1"/>
    <col min="13573" max="13573" width="13.109375" style="2" customWidth="1"/>
    <col min="13574" max="13574" width="8.88671875" style="2" customWidth="1"/>
    <col min="13575" max="13575" width="13.6640625" style="2" customWidth="1"/>
    <col min="13576" max="13577" width="8.88671875" style="2" customWidth="1"/>
    <col min="13578" max="13823" width="9.109375" style="2"/>
    <col min="13824" max="13824" width="8.44140625" style="2" customWidth="1"/>
    <col min="13825" max="13826" width="8.88671875" style="2" customWidth="1"/>
    <col min="13827" max="13827" width="15.33203125" style="2" customWidth="1"/>
    <col min="13828" max="13828" width="0.6640625" style="2" customWidth="1"/>
    <col min="13829" max="13829" width="13.109375" style="2" customWidth="1"/>
    <col min="13830" max="13830" width="8.88671875" style="2" customWidth="1"/>
    <col min="13831" max="13831" width="13.6640625" style="2" customWidth="1"/>
    <col min="13832" max="13833" width="8.88671875" style="2" customWidth="1"/>
    <col min="13834" max="14079" width="9.109375" style="2"/>
    <col min="14080" max="14080" width="8.44140625" style="2" customWidth="1"/>
    <col min="14081" max="14082" width="8.88671875" style="2" customWidth="1"/>
    <col min="14083" max="14083" width="15.33203125" style="2" customWidth="1"/>
    <col min="14084" max="14084" width="0.6640625" style="2" customWidth="1"/>
    <col min="14085" max="14085" width="13.109375" style="2" customWidth="1"/>
    <col min="14086" max="14086" width="8.88671875" style="2" customWidth="1"/>
    <col min="14087" max="14087" width="13.6640625" style="2" customWidth="1"/>
    <col min="14088" max="14089" width="8.88671875" style="2" customWidth="1"/>
    <col min="14090" max="14335" width="9.109375" style="2"/>
    <col min="14336" max="14336" width="8.44140625" style="2" customWidth="1"/>
    <col min="14337" max="14338" width="8.88671875" style="2" customWidth="1"/>
    <col min="14339" max="14339" width="15.33203125" style="2" customWidth="1"/>
    <col min="14340" max="14340" width="0.6640625" style="2" customWidth="1"/>
    <col min="14341" max="14341" width="13.109375" style="2" customWidth="1"/>
    <col min="14342" max="14342" width="8.88671875" style="2" customWidth="1"/>
    <col min="14343" max="14343" width="13.6640625" style="2" customWidth="1"/>
    <col min="14344" max="14345" width="8.88671875" style="2" customWidth="1"/>
    <col min="14346" max="14591" width="9.109375" style="2"/>
    <col min="14592" max="14592" width="8.44140625" style="2" customWidth="1"/>
    <col min="14593" max="14594" width="8.88671875" style="2" customWidth="1"/>
    <col min="14595" max="14595" width="15.33203125" style="2" customWidth="1"/>
    <col min="14596" max="14596" width="0.6640625" style="2" customWidth="1"/>
    <col min="14597" max="14597" width="13.109375" style="2" customWidth="1"/>
    <col min="14598" max="14598" width="8.88671875" style="2" customWidth="1"/>
    <col min="14599" max="14599" width="13.6640625" style="2" customWidth="1"/>
    <col min="14600" max="14601" width="8.88671875" style="2" customWidth="1"/>
    <col min="14602" max="14847" width="9.109375" style="2"/>
    <col min="14848" max="14848" width="8.44140625" style="2" customWidth="1"/>
    <col min="14849" max="14850" width="8.88671875" style="2" customWidth="1"/>
    <col min="14851" max="14851" width="15.33203125" style="2" customWidth="1"/>
    <col min="14852" max="14852" width="0.6640625" style="2" customWidth="1"/>
    <col min="14853" max="14853" width="13.109375" style="2" customWidth="1"/>
    <col min="14854" max="14854" width="8.88671875" style="2" customWidth="1"/>
    <col min="14855" max="14855" width="13.6640625" style="2" customWidth="1"/>
    <col min="14856" max="14857" width="8.88671875" style="2" customWidth="1"/>
    <col min="14858" max="15103" width="9.109375" style="2"/>
    <col min="15104" max="15104" width="8.44140625" style="2" customWidth="1"/>
    <col min="15105" max="15106" width="8.88671875" style="2" customWidth="1"/>
    <col min="15107" max="15107" width="15.33203125" style="2" customWidth="1"/>
    <col min="15108" max="15108" width="0.6640625" style="2" customWidth="1"/>
    <col min="15109" max="15109" width="13.109375" style="2" customWidth="1"/>
    <col min="15110" max="15110" width="8.88671875" style="2" customWidth="1"/>
    <col min="15111" max="15111" width="13.6640625" style="2" customWidth="1"/>
    <col min="15112" max="15113" width="8.88671875" style="2" customWidth="1"/>
    <col min="15114" max="15359" width="9.109375" style="2"/>
    <col min="15360" max="15360" width="8.44140625" style="2" customWidth="1"/>
    <col min="15361" max="15362" width="8.88671875" style="2" customWidth="1"/>
    <col min="15363" max="15363" width="15.33203125" style="2" customWidth="1"/>
    <col min="15364" max="15364" width="0.6640625" style="2" customWidth="1"/>
    <col min="15365" max="15365" width="13.109375" style="2" customWidth="1"/>
    <col min="15366" max="15366" width="8.88671875" style="2" customWidth="1"/>
    <col min="15367" max="15367" width="13.6640625" style="2" customWidth="1"/>
    <col min="15368" max="15369" width="8.88671875" style="2" customWidth="1"/>
    <col min="15370" max="15615" width="9.109375" style="2"/>
    <col min="15616" max="15616" width="8.44140625" style="2" customWidth="1"/>
    <col min="15617" max="15618" width="8.88671875" style="2" customWidth="1"/>
    <col min="15619" max="15619" width="15.33203125" style="2" customWidth="1"/>
    <col min="15620" max="15620" width="0.6640625" style="2" customWidth="1"/>
    <col min="15621" max="15621" width="13.109375" style="2" customWidth="1"/>
    <col min="15622" max="15622" width="8.88671875" style="2" customWidth="1"/>
    <col min="15623" max="15623" width="13.6640625" style="2" customWidth="1"/>
    <col min="15624" max="15625" width="8.88671875" style="2" customWidth="1"/>
    <col min="15626" max="15871" width="9.109375" style="2"/>
    <col min="15872" max="15872" width="8.44140625" style="2" customWidth="1"/>
    <col min="15873" max="15874" width="8.88671875" style="2" customWidth="1"/>
    <col min="15875" max="15875" width="15.33203125" style="2" customWidth="1"/>
    <col min="15876" max="15876" width="0.6640625" style="2" customWidth="1"/>
    <col min="15877" max="15877" width="13.109375" style="2" customWidth="1"/>
    <col min="15878" max="15878" width="8.88671875" style="2" customWidth="1"/>
    <col min="15879" max="15879" width="13.6640625" style="2" customWidth="1"/>
    <col min="15880" max="15881" width="8.88671875" style="2" customWidth="1"/>
    <col min="15882" max="16127" width="9.109375" style="2"/>
    <col min="16128" max="16128" width="8.44140625" style="2" customWidth="1"/>
    <col min="16129" max="16130" width="8.88671875" style="2" customWidth="1"/>
    <col min="16131" max="16131" width="15.33203125" style="2" customWidth="1"/>
    <col min="16132" max="16132" width="0.6640625" style="2" customWidth="1"/>
    <col min="16133" max="16133" width="13.109375" style="2" customWidth="1"/>
    <col min="16134" max="16134" width="8.88671875" style="2" customWidth="1"/>
    <col min="16135" max="16135" width="13.6640625" style="2" customWidth="1"/>
    <col min="16136" max="16137" width="8.88671875" style="2" customWidth="1"/>
    <col min="16138" max="16384" width="9.109375" style="2"/>
  </cols>
  <sheetData>
    <row r="1" spans="1:8" x14ac:dyDescent="0.25">
      <c r="A1" s="1" t="s">
        <v>175</v>
      </c>
    </row>
    <row r="2" spans="1:8" x14ac:dyDescent="0.25">
      <c r="C2" s="1" t="s">
        <v>181</v>
      </c>
    </row>
    <row r="3" spans="1:8" x14ac:dyDescent="0.25">
      <c r="F3" s="4" t="s">
        <v>163</v>
      </c>
      <c r="G3" s="1"/>
      <c r="H3" s="1"/>
    </row>
    <row r="4" spans="1:8" x14ac:dyDescent="0.25">
      <c r="A4" s="1" t="s">
        <v>176</v>
      </c>
      <c r="E4" s="5" t="s">
        <v>164</v>
      </c>
      <c r="F4" s="4" t="s">
        <v>165</v>
      </c>
      <c r="G4" s="1" t="s">
        <v>166</v>
      </c>
      <c r="H4" s="1"/>
    </row>
    <row r="5" spans="1:8" ht="13.2" customHeight="1" x14ac:dyDescent="0.25">
      <c r="A5" s="6">
        <v>350000</v>
      </c>
      <c r="B5" s="2" t="s">
        <v>177</v>
      </c>
      <c r="E5" s="7">
        <v>15062</v>
      </c>
      <c r="F5" s="3" t="s">
        <v>167</v>
      </c>
      <c r="G5" s="2" t="s">
        <v>199</v>
      </c>
      <c r="H5" s="1"/>
    </row>
    <row r="6" spans="1:8" ht="13.2" customHeight="1" x14ac:dyDescent="0.25">
      <c r="A6" s="6">
        <v>350000</v>
      </c>
      <c r="B6" s="2" t="s">
        <v>177</v>
      </c>
      <c r="E6" s="7">
        <v>5000</v>
      </c>
      <c r="F6" s="3" t="s">
        <v>167</v>
      </c>
      <c r="G6" s="2" t="s">
        <v>206</v>
      </c>
      <c r="H6" s="1"/>
    </row>
    <row r="7" spans="1:8" ht="13.2" customHeight="1" x14ac:dyDescent="0.25">
      <c r="A7" s="6">
        <v>350000</v>
      </c>
      <c r="B7" s="2" t="s">
        <v>177</v>
      </c>
      <c r="E7" s="7">
        <v>78760</v>
      </c>
      <c r="F7" s="3" t="s">
        <v>167</v>
      </c>
      <c r="G7" s="2" t="s">
        <v>218</v>
      </c>
      <c r="H7" s="1"/>
    </row>
    <row r="8" spans="1:8" ht="13.2" customHeight="1" x14ac:dyDescent="0.25">
      <c r="A8" s="6">
        <v>3521005</v>
      </c>
      <c r="B8" s="2" t="s">
        <v>223</v>
      </c>
      <c r="E8" s="7">
        <v>5273</v>
      </c>
      <c r="F8" s="3" t="s">
        <v>167</v>
      </c>
      <c r="G8" s="2" t="s">
        <v>224</v>
      </c>
      <c r="H8" s="1"/>
    </row>
    <row r="9" spans="1:8" ht="13.2" customHeight="1" x14ac:dyDescent="0.25">
      <c r="A9" s="6">
        <v>350000</v>
      </c>
      <c r="B9" s="2" t="s">
        <v>179</v>
      </c>
      <c r="E9" s="7">
        <v>17371</v>
      </c>
      <c r="F9" s="3" t="s">
        <v>167</v>
      </c>
      <c r="G9" s="2" t="s">
        <v>200</v>
      </c>
      <c r="H9" s="1"/>
    </row>
    <row r="10" spans="1:8" ht="13.2" customHeight="1" x14ac:dyDescent="0.25">
      <c r="A10" s="6"/>
      <c r="E10" s="7"/>
      <c r="G10" s="2" t="s">
        <v>201</v>
      </c>
      <c r="H10" s="1"/>
    </row>
    <row r="11" spans="1:8" x14ac:dyDescent="0.25">
      <c r="E11" s="100">
        <f>E6+E5+E7+E8+E9</f>
        <v>121466</v>
      </c>
    </row>
    <row r="12" spans="1:8" x14ac:dyDescent="0.25">
      <c r="A12" s="1" t="s">
        <v>168</v>
      </c>
      <c r="E12" s="100"/>
    </row>
    <row r="13" spans="1:8" x14ac:dyDescent="0.25">
      <c r="A13" s="10" t="s">
        <v>54</v>
      </c>
      <c r="B13" s="2" t="s">
        <v>203</v>
      </c>
      <c r="E13" s="8">
        <v>15062</v>
      </c>
      <c r="F13" s="3" t="s">
        <v>167</v>
      </c>
      <c r="G13" s="6" t="s">
        <v>219</v>
      </c>
    </row>
    <row r="14" spans="1:8" x14ac:dyDescent="0.25">
      <c r="A14" s="10" t="s">
        <v>128</v>
      </c>
      <c r="B14" s="2" t="s">
        <v>202</v>
      </c>
      <c r="E14" s="8">
        <v>5000</v>
      </c>
      <c r="F14" s="3" t="s">
        <v>167</v>
      </c>
      <c r="G14" s="6" t="s">
        <v>220</v>
      </c>
    </row>
    <row r="15" spans="1:8" x14ac:dyDescent="0.25">
      <c r="A15" s="10" t="s">
        <v>97</v>
      </c>
      <c r="B15" s="2" t="s">
        <v>204</v>
      </c>
      <c r="E15" s="8">
        <v>78760</v>
      </c>
      <c r="F15" s="3" t="s">
        <v>180</v>
      </c>
      <c r="G15" s="6" t="s">
        <v>217</v>
      </c>
    </row>
    <row r="16" spans="1:8" x14ac:dyDescent="0.25">
      <c r="A16" s="10" t="s">
        <v>160</v>
      </c>
      <c r="B16" s="2" t="s">
        <v>225</v>
      </c>
      <c r="E16" s="8">
        <v>5273</v>
      </c>
      <c r="F16" s="3" t="s">
        <v>167</v>
      </c>
      <c r="G16" s="6" t="s">
        <v>226</v>
      </c>
    </row>
    <row r="17" spans="1:13" x14ac:dyDescent="0.25">
      <c r="A17" s="10" t="s">
        <v>113</v>
      </c>
      <c r="B17" s="2" t="s">
        <v>205</v>
      </c>
      <c r="E17" s="8">
        <v>17371</v>
      </c>
      <c r="F17" s="3" t="s">
        <v>167</v>
      </c>
      <c r="G17" s="6" t="s">
        <v>213</v>
      </c>
    </row>
    <row r="18" spans="1:13" x14ac:dyDescent="0.25">
      <c r="A18" s="10" t="s">
        <v>119</v>
      </c>
      <c r="B18" s="2" t="s">
        <v>211</v>
      </c>
      <c r="E18" s="8">
        <f>5*664</f>
        <v>3320</v>
      </c>
      <c r="F18" s="3" t="s">
        <v>167</v>
      </c>
      <c r="G18" s="6" t="s">
        <v>216</v>
      </c>
      <c r="M18" s="2" t="s">
        <v>222</v>
      </c>
    </row>
    <row r="19" spans="1:13" x14ac:dyDescent="0.25">
      <c r="A19" s="10" t="s">
        <v>208</v>
      </c>
      <c r="B19" s="2" t="s">
        <v>209</v>
      </c>
      <c r="E19" s="8">
        <v>664</v>
      </c>
      <c r="F19" s="3" t="s">
        <v>167</v>
      </c>
      <c r="G19" s="6" t="s">
        <v>210</v>
      </c>
    </row>
    <row r="20" spans="1:13" x14ac:dyDescent="0.25">
      <c r="A20" s="10" t="s">
        <v>169</v>
      </c>
      <c r="B20" s="2" t="s">
        <v>207</v>
      </c>
      <c r="E20" s="8">
        <v>664</v>
      </c>
      <c r="F20" s="3" t="s">
        <v>167</v>
      </c>
      <c r="G20" s="6" t="s">
        <v>221</v>
      </c>
    </row>
    <row r="21" spans="1:13" x14ac:dyDescent="0.25">
      <c r="A21" s="10"/>
      <c r="E21" s="8"/>
      <c r="G21" s="6"/>
    </row>
    <row r="22" spans="1:13" x14ac:dyDescent="0.25">
      <c r="E22" s="100">
        <f>SUM(E13:E21)</f>
        <v>126114</v>
      </c>
    </row>
    <row r="23" spans="1:13" x14ac:dyDescent="0.25">
      <c r="E23" s="8"/>
    </row>
    <row r="24" spans="1:13" s="1" customFormat="1" ht="16.5" customHeight="1" x14ac:dyDescent="0.25">
      <c r="A24" s="98" t="s">
        <v>48</v>
      </c>
      <c r="B24" s="1" t="s">
        <v>212</v>
      </c>
      <c r="E24" s="101">
        <v>4648</v>
      </c>
      <c r="F24" s="4"/>
      <c r="G24" s="2" t="s">
        <v>214</v>
      </c>
    </row>
    <row r="25" spans="1:13" s="27" customFormat="1" x14ac:dyDescent="0.25">
      <c r="F25" s="28"/>
      <c r="G25" s="27" t="s">
        <v>215</v>
      </c>
    </row>
    <row r="26" spans="1:13" s="27" customFormat="1" x14ac:dyDescent="0.25">
      <c r="F26" s="28"/>
    </row>
    <row r="27" spans="1:13" x14ac:dyDescent="0.25">
      <c r="A27" s="6"/>
      <c r="E27" s="7"/>
      <c r="H27" s="1"/>
    </row>
    <row r="28" spans="1:13" x14ac:dyDescent="0.25">
      <c r="A28" s="99"/>
      <c r="E28" s="8"/>
      <c r="G28" s="6"/>
    </row>
  </sheetData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74a2a7-8a7a-4f23-9c15-99ffacc76100">
      <Terms xmlns="http://schemas.microsoft.com/office/infopath/2007/PartnerControls"/>
    </lcf76f155ced4ddcb4097134ff3c332f>
    <TaxCatchAll xmlns="7b6e56b3-91d3-47fd-8cd2-af0196636f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8" ma:contentTypeDescription="Loo uus dokument" ma:contentTypeScope="" ma:versionID="fc40545eebfe4a0f6cae3efea6f746ec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62be1196cf7d58ab7193e3617da45477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e7e1319-75c4-490e-96c4-c8a4839e3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1fcad4-45a7-469e-b7f8-0db16ac5e4d8}" ma:internalName="TaxCatchAll" ma:showField="CatchAllData" ma:web="7b6e56b3-91d3-47fd-8cd2-af0196636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B12B43-16C6-40F4-AAA1-7A6C15F45CBC}">
  <ds:schemaRefs>
    <ds:schemaRef ds:uri="http://schemas.microsoft.com/office/2006/metadata/properties"/>
    <ds:schemaRef ds:uri="http://schemas.microsoft.com/office/infopath/2007/PartnerControls"/>
    <ds:schemaRef ds:uri="7e74a2a7-8a7a-4f23-9c15-99ffacc76100"/>
    <ds:schemaRef ds:uri="7b6e56b3-91d3-47fd-8cd2-af0196636f46"/>
  </ds:schemaRefs>
</ds:datastoreItem>
</file>

<file path=customXml/itemProps2.xml><?xml version="1.0" encoding="utf-8"?>
<ds:datastoreItem xmlns:ds="http://schemas.openxmlformats.org/officeDocument/2006/customXml" ds:itemID="{BA17AE9B-7676-49F5-85F7-CD039B519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40EE0A-47AC-4E57-9D0F-E491F3131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4a2a7-8a7a-4f23-9c15-99ffacc76100"/>
    <ds:schemaRef ds:uri="7b6e56b3-91d3-47fd-8cd2-af0196636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2023-04-04T06:03:07Z</cp:lastPrinted>
  <dcterms:created xsi:type="dcterms:W3CDTF">2017-03-08T11:21:59Z</dcterms:created>
  <dcterms:modified xsi:type="dcterms:W3CDTF">2023-05-15T08:04:45Z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  <property fmtid="{D5CDD505-2E9C-101B-9397-08002B2CF9AE}" pid="3" name="MediaServiceImageTags">
    <vt:lpwstr/>
  </property>
</Properties>
</file>